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План прих.и прим.2023г" sheetId="2" r:id="rId2"/>
    <sheet name="план расхода" sheetId="3" r:id="rId3"/>
  </sheets>
  <definedNames>
    <definedName name="_xlnm.Print_Titles" localSheetId="1">'План прих.и прим.2023г'!$6:$8</definedName>
  </definedNames>
  <calcPr fullCalcOnLoad="1"/>
</workbook>
</file>

<file path=xl/sharedStrings.xml><?xml version="1.0" encoding="utf-8"?>
<sst xmlns="http://schemas.openxmlformats.org/spreadsheetml/2006/main" count="515" uniqueCount="502">
  <si>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</si>
  <si>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</si>
  <si>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</si>
  <si>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</si>
  <si>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</si>
  <si>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</si>
  <si>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</si>
  <si>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</si>
  <si>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</si>
  <si>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</si>
  <si>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</si>
  <si>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</si>
  <si>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</si>
  <si>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</si>
  <si>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</si>
  <si>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</si>
  <si>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</si>
  <si>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</si>
  <si>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</si>
  <si>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</si>
  <si>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</si>
  <si>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Текуће донације</t>
  </si>
  <si>
    <t>Приходи од донација</t>
  </si>
  <si>
    <t>ДРУГИ ПРИХОДИ</t>
  </si>
  <si>
    <t>Позитивне курсне разлике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</si>
  <si>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</si>
  <si>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</si>
  <si>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</si>
  <si>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</si>
  <si>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</si>
  <si>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</si>
  <si>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</si>
  <si>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</si>
  <si>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</si>
  <si>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</si>
  <si>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</si>
  <si>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</si>
  <si>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</si>
  <si>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3</t>
  </si>
  <si>
    <t>3.1</t>
  </si>
  <si>
    <t>4</t>
  </si>
  <si>
    <t>4.1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</si>
  <si>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</si>
  <si>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</si>
  <si>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</si>
  <si>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</si>
  <si>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</si>
  <si>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</si>
  <si>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</si>
  <si>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</si>
  <si>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</si>
  <si>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</si>
  <si>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</si>
  <si>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</si>
  <si>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</si>
  <si>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</si>
  <si>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</si>
  <si>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</si>
  <si>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</si>
  <si>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</si>
  <si>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</si>
  <si>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</si>
  <si>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</si>
  <si>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</si>
  <si>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</si>
  <si>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</si>
  <si>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</si>
  <si>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</si>
  <si>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</si>
  <si>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</si>
  <si>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</si>
  <si>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</si>
  <si>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</si>
  <si>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</si>
  <si>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</si>
  <si>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</si>
  <si>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</si>
  <si>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</si>
  <si>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</si>
  <si>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</si>
  <si>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</si>
  <si>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</si>
  <si>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</si>
  <si>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</si>
  <si>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</si>
  <si>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</si>
  <si>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</si>
  <si>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</si>
  <si>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</si>
  <si>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</si>
  <si>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</si>
  <si>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</si>
  <si>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</si>
  <si>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</si>
  <si>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</si>
  <si>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</si>
  <si>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</si>
  <si>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</si>
  <si>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</si>
  <si>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</si>
  <si>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</si>
  <si>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</si>
  <si>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</si>
  <si>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</si>
  <si>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</si>
  <si>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</si>
  <si>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</si>
  <si>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</si>
  <si>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</si>
  <si>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</si>
  <si>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</si>
  <si>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</si>
  <si>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</si>
  <si>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</si>
  <si>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</si>
  <si>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</si>
  <si>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</si>
  <si>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</si>
  <si>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</si>
  <si>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</si>
  <si>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</si>
  <si>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</si>
  <si>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</si>
  <si>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</si>
  <si>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</si>
  <si>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</si>
  <si>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</si>
  <si>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</si>
  <si>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</si>
  <si>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</si>
  <si>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</si>
  <si>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</si>
  <si>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</si>
  <si>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</si>
  <si>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</si>
  <si>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</si>
  <si>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</si>
  <si>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</si>
  <si>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</si>
  <si>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</si>
  <si>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</si>
  <si>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</si>
  <si>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</si>
  <si>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</si>
  <si>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</si>
  <si>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</si>
  <si>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</si>
  <si>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</si>
  <si>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</si>
  <si>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</si>
  <si>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</si>
  <si>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</si>
  <si>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</si>
  <si>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</si>
  <si>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</si>
  <si>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</si>
  <si>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</si>
  <si>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</si>
  <si>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</si>
  <si>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</si>
  <si>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</si>
  <si>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</si>
  <si>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</si>
  <si>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</si>
  <si>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</si>
  <si>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</si>
  <si>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</si>
  <si>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</si>
  <si>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</si>
  <si>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</si>
  <si>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</si>
  <si>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</si>
  <si>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</si>
  <si>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</si>
  <si>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</si>
  <si>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</si>
  <si>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</si>
  <si>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</si>
  <si>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</si>
  <si>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</si>
  <si>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</si>
  <si>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</si>
  <si>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</si>
  <si>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</si>
  <si>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</si>
  <si>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</si>
  <si>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</si>
  <si>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</si>
  <si>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</si>
  <si>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</si>
  <si>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</si>
  <si>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</si>
  <si>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</si>
  <si>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</si>
  <si>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</si>
  <si>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</si>
  <si>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</si>
  <si>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</si>
  <si>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</si>
  <si>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</si>
  <si>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</si>
  <si>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</si>
  <si>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</si>
  <si>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</si>
  <si>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</si>
  <si>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</si>
  <si>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</si>
  <si>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</si>
  <si>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</si>
  <si>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</si>
  <si>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</si>
  <si>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</si>
  <si>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</si>
  <si>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</si>
  <si>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</si>
  <si>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</si>
  <si>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</si>
  <si>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</si>
  <si>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</si>
  <si>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</si>
  <si>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</si>
  <si>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</si>
  <si>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</si>
  <si>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</si>
  <si>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</si>
  <si>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</si>
  <si>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</si>
  <si>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</si>
  <si>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</si>
  <si>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</si>
  <si>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</si>
  <si>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</si>
  <si>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</si>
  <si>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</si>
  <si>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</si>
  <si>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</si>
  <si>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</si>
  <si>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</si>
  <si>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</si>
  <si>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</si>
  <si>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</si>
  <si>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</si>
  <si>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</si>
  <si>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</si>
  <si>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</si>
  <si>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</si>
  <si>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</si>
  <si>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</si>
  <si>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</si>
  <si>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</si>
  <si>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</si>
  <si>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</si>
  <si>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</si>
  <si>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</si>
  <si>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</si>
  <si>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</si>
  <si>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</si>
  <si>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</si>
  <si>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</si>
  <si>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</si>
  <si>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</si>
  <si>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</si>
  <si>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</si>
  <si>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</si>
  <si>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</si>
  <si>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</si>
  <si>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</si>
  <si>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</si>
  <si>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</si>
  <si>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</si>
  <si>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</si>
  <si>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</si>
  <si>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</si>
  <si>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</si>
  <si>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</si>
  <si>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</si>
  <si>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</si>
  <si>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</si>
  <si>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</si>
  <si>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</si>
  <si>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</si>
  <si>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</si>
  <si>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</si>
  <si>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</si>
  <si>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</si>
  <si>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</si>
  <si>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</si>
  <si>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</si>
  <si>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</si>
  <si>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</si>
  <si>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</si>
  <si>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</si>
  <si>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</si>
  <si>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</si>
  <si>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</si>
  <si>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</si>
  <si>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</si>
  <si>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</si>
  <si>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</si>
  <si>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</si>
  <si>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</si>
  <si>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</si>
  <si>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</si>
  <si>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</si>
  <si>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</si>
  <si>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</si>
  <si>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</si>
  <si>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</si>
  <si>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</si>
  <si>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</si>
  <si>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</si>
  <si>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</si>
  <si>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</si>
  <si>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</si>
  <si>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</si>
  <si>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</si>
  <si>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</si>
  <si>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</si>
  <si>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</si>
  <si>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</si>
  <si>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</si>
  <si>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</si>
  <si>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</si>
  <si>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</si>
  <si>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</si>
  <si>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</si>
  <si>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</si>
  <si>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</si>
  <si>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</si>
  <si>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</si>
  <si>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</si>
  <si>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</si>
  <si>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</si>
  <si>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</si>
  <si>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</si>
  <si>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</si>
  <si>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</si>
  <si>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</si>
  <si>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</si>
  <si>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</si>
  <si>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</si>
  <si>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</si>
  <si>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</si>
  <si>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</si>
  <si>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</si>
  <si>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</si>
  <si>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</si>
  <si>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</si>
  <si>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</si>
  <si>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</si>
  <si>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</si>
  <si>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</si>
  <si>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</si>
  <si>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</si>
  <si>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</si>
  <si>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</si>
  <si>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</si>
  <si>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</si>
  <si>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</si>
  <si>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</si>
  <si>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</si>
  <si>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</si>
  <si>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</si>
  <si>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</si>
  <si>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</si>
  <si>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</si>
  <si>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</si>
  <si>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</si>
  <si>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</si>
  <si>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</si>
  <si>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</si>
  <si>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</si>
  <si>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</si>
  <si>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</si>
  <si>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</si>
  <si>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</si>
  <si>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</si>
  <si>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</si>
  <si>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</si>
  <si>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</si>
  <si>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</si>
  <si>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</si>
  <si>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</si>
  <si>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</si>
  <si>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</si>
  <si>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</si>
  <si>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</si>
  <si>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</si>
  <si>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</si>
  <si>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</si>
  <si>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</si>
  <si>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</si>
  <si>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</si>
  <si>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</si>
  <si>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</si>
  <si>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</si>
  <si>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</si>
  <si>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</si>
  <si>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</si>
  <si>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</si>
  <si>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</si>
  <si>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</si>
  <si>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</si>
  <si>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</si>
  <si>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</si>
  <si>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</si>
  <si>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</si>
  <si>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</si>
  <si>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</si>
  <si>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</si>
  <si>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</si>
  <si>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</si>
  <si>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</si>
  <si>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Трошкови специјализованих услуга по пројектима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</si>
  <si>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</si>
  <si>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</si>
  <si>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1.1.4.2.</t>
  </si>
  <si>
    <t>Остале накнаде трошкова запослених</t>
  </si>
  <si>
    <t xml:space="preserve"> Коришћење  услуга и роба (1.2.1+1.2.2+1.2.3+1.2.4+1.2.5+1.2.6)</t>
  </si>
  <si>
    <t>Трошкови специјализованих услуга за тестирање на лични захтев грађана на SARS-CoV-2</t>
  </si>
  <si>
    <t>1.4.1.1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</si>
  <si>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</si>
  <si>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</si>
  <si>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</si>
  <si>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</si>
  <si>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</si>
  <si>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</si>
  <si>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</si>
  <si>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</si>
  <si>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</si>
  <si>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</si>
  <si>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</si>
  <si>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</si>
  <si>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</si>
  <si>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</si>
  <si>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</si>
  <si>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</si>
  <si>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</si>
  <si>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</si>
  <si>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</si>
  <si>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</si>
  <si>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</si>
  <si>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</si>
  <si>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8</t>
  </si>
  <si>
    <t>ДОНАЦИЈЕ, ПОМОЋИ И ТРАНСФЕРИ</t>
  </si>
  <si>
    <r>
      <rPr>
        <b/>
        <sz val="10"/>
        <color indexed="8"/>
        <rFont val="Arial"/>
        <family val="2"/>
      </rPr>
      <t>2.1</t>
    </r>
    <r>
      <rPr>
        <b/>
        <sz val="10"/>
        <color indexed="8"/>
        <rFont val="Arial"/>
        <family val="2"/>
      </rPr>
      <t>.</t>
    </r>
  </si>
  <si>
    <t>741</t>
  </si>
  <si>
    <t>Приходи од имовине</t>
  </si>
  <si>
    <t>741411</t>
  </si>
  <si>
    <t>Приходи од имовине који прип. имаоцима полиса осигурања</t>
  </si>
  <si>
    <t>Приходи од продаје добара и услуга</t>
  </si>
  <si>
    <t>2.2.6</t>
  </si>
  <si>
    <t>ПРЕНЕТА СРЕДСТВА ИЗ ПРЕТХОДНЕ ГОДИНЕ</t>
  </si>
  <si>
    <t>2.3</t>
  </si>
  <si>
    <t>744</t>
  </si>
  <si>
    <t>2.3.1</t>
  </si>
  <si>
    <t>Донације - текући добровољни трансфери од физичких и правних лица</t>
  </si>
  <si>
    <t>2.4</t>
  </si>
  <si>
    <t>Мешовити и неодређени приходи</t>
  </si>
  <si>
    <t>2.4.1</t>
  </si>
  <si>
    <t>2.4.2</t>
  </si>
  <si>
    <t>2.4.3</t>
  </si>
  <si>
    <t>2.4.4</t>
  </si>
  <si>
    <t>2.4.5</t>
  </si>
  <si>
    <t>МЕМОРАНДУМСКЕ СТАВКЕ ЗА РЕФУНДАЦИЈУ РАСХОДА</t>
  </si>
  <si>
    <t>3.1.2</t>
  </si>
  <si>
    <t>Приходи  из  Буџета - општи интерес</t>
  </si>
  <si>
    <t>5.2.</t>
  </si>
  <si>
    <t>5.3.</t>
  </si>
  <si>
    <t>УКУПНО ТЕКУЋИ ПРИХОДИ (1+2+3+4+5)</t>
  </si>
  <si>
    <t>Конто - економска класификација</t>
  </si>
  <si>
    <t>Текући  расходи (1.1+1.2+1.3+1.4+1.5)</t>
  </si>
  <si>
    <t>Закуп осталог простора</t>
  </si>
  <si>
    <t>1.2.1.22</t>
  </si>
  <si>
    <t>1.2.4.1</t>
  </si>
  <si>
    <t>1.2.5.11</t>
  </si>
  <si>
    <t>1.2.5.12</t>
  </si>
  <si>
    <t>1.2.5.19</t>
  </si>
  <si>
    <t>ХТЗ опрема - (рукавице, маске, каљаче и др)</t>
  </si>
  <si>
    <t>Остали административни материјал  (санитарне књи., печати, књиге за пацијенте, табулир са логом, картони за пацијенте, обрасци и друго)</t>
  </si>
  <si>
    <t>Остале дотације и трансфери (1.4.1)</t>
  </si>
  <si>
    <t>Остали  расходи (1.5.1+1.5.2)</t>
  </si>
  <si>
    <t>ЗА 2023. ГОДИНУ</t>
  </si>
  <si>
    <t>РАСХОДИ И ИЗДАЦИ ЗА 2023. ГОДИНУ</t>
  </si>
  <si>
    <t>Добровољни трансф. од физ. и правних лица</t>
  </si>
  <si>
    <t>Инвентар за одрж. хигијене (четке,канте,зогери и др инвентар)</t>
  </si>
  <si>
    <t>Помоћ у медици. лечењу запосленог или члана уже породице</t>
  </si>
  <si>
    <t>Трошкови превоза за служб. пут у иностр. (авион,аутобус,воз)</t>
  </si>
  <si>
    <t>Медицински потрошни материјал (шприцеви,игле,ланцете итд)</t>
  </si>
  <si>
    <t>Приходи од продаје добара и усл. од стране трж. организац.</t>
  </si>
  <si>
    <t>СВЕГА РАСПОЛОЖИВА СРЕДСТВА ЗА ПОКРИЋЕ РАСХОДА И ИЗДАТАКА У 2023.г (III+IV)</t>
  </si>
  <si>
    <t>ИНСТИТУТА ЗА JАВНО ЗДРАВЉЕ СРБИЈЕ  "ДР МИЛАН ЈОВАНОВИЋ БАТУТ" ЗА  2023. годину</t>
  </si>
  <si>
    <t>СВЕГА РАСПОЛОЖИВА СРЕДСТВА ЗА ПОКРИЋЕ РАСХОДА И ИЗДАТАКА У 2023. години</t>
  </si>
  <si>
    <t>ПРИХОДИ И ПРИМАЊА ЗА 2023.годину</t>
  </si>
  <si>
    <t>Јануар 2023. године</t>
  </si>
  <si>
    <t xml:space="preserve">                                                                                   Председник</t>
  </si>
  <si>
    <t xml:space="preserve">                                                                                   Управног одбора</t>
  </si>
  <si>
    <t>Председник</t>
  </si>
  <si>
    <t>Управног одбора</t>
  </si>
  <si>
    <t>ФИНАНСИЈСКИ ПЛАН</t>
  </si>
  <si>
    <t>ФИНАНСИЈСКИ ПЛАН ПРЕМА ИЗВОРИМА ФИНАНСИРАЊА</t>
  </si>
  <si>
    <t>Прим. др sc. мед. Небојша Милетић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</si>
</sst>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1" fillId="0" borderId="0" xfId="42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3" fontId="58" fillId="32" borderId="10" xfId="0" applyNumberFormat="1" applyFont="1" applyFill="1" applyBorder="1" applyAlignment="1">
      <alignment horizontal="right" vertical="center" wrapText="1"/>
    </xf>
    <xf numFmtId="3" fontId="57" fillId="32" borderId="10" xfId="0" applyNumberFormat="1" applyFont="1" applyFill="1" applyBorder="1" applyAlignment="1">
      <alignment horizontal="right" vertical="center" wrapText="1"/>
    </xf>
    <xf numFmtId="3" fontId="58" fillId="32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4" fontId="59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" fontId="58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top" wrapText="1"/>
    </xf>
    <xf numFmtId="3" fontId="57" fillId="0" borderId="16" xfId="0" applyNumberFormat="1" applyFont="1" applyFill="1" applyBorder="1" applyAlignment="1">
      <alignment horizontal="righ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top" wrapText="1"/>
    </xf>
    <xf numFmtId="3" fontId="57" fillId="0" borderId="18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wrapText="1"/>
    </xf>
    <xf numFmtId="3" fontId="57" fillId="32" borderId="19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wrapText="1" shrinkToFit="1"/>
    </xf>
    <xf numFmtId="0" fontId="58" fillId="32" borderId="10" xfId="0" applyFont="1" applyFill="1" applyBorder="1" applyAlignment="1">
      <alignment wrapText="1"/>
    </xf>
    <xf numFmtId="0" fontId="58" fillId="0" borderId="10" xfId="0" applyFont="1" applyFill="1" applyBorder="1" applyAlignment="1">
      <alignment vertical="distributed" wrapText="1"/>
    </xf>
    <xf numFmtId="3" fontId="58" fillId="32" borderId="10" xfId="42" applyNumberFormat="1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3" fontId="57" fillId="32" borderId="16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vertical="top" wrapText="1"/>
    </xf>
    <xf numFmtId="3" fontId="57" fillId="0" borderId="21" xfId="0" applyNumberFormat="1" applyFont="1" applyFill="1" applyBorder="1" applyAlignment="1">
      <alignment horizontal="right" vertical="center" wrapText="1"/>
    </xf>
    <xf numFmtId="3" fontId="57" fillId="32" borderId="21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4" fontId="59" fillId="0" borderId="0" xfId="0" applyNumberFormat="1" applyFont="1" applyFill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3" fontId="21" fillId="0" borderId="19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57" fillId="0" borderId="25" xfId="0" applyFont="1" applyFill="1" applyBorder="1" applyAlignment="1">
      <alignment horizontal="left" vertical="center" wrapText="1"/>
    </xf>
    <xf numFmtId="3" fontId="57" fillId="0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3" fontId="57" fillId="0" borderId="0" xfId="0" applyNumberFormat="1" applyFont="1" applyFill="1" applyBorder="1" applyAlignment="1">
      <alignment horizontal="right" vertical="center" wrapText="1"/>
    </xf>
    <xf numFmtId="0" fontId="55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 vertical="center" wrapText="1"/>
    </xf>
    <xf numFmtId="0" fontId="55" fillId="32" borderId="0" xfId="0" applyFont="1" applyFill="1" applyAlignment="1">
      <alignment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19" xfId="0" applyFont="1" applyFill="1" applyBorder="1" applyAlignment="1">
      <alignment horizontal="center" vertical="center" wrapText="1"/>
    </xf>
    <xf numFmtId="1" fontId="58" fillId="32" borderId="14" xfId="0" applyNumberFormat="1" applyFont="1" applyFill="1" applyBorder="1" applyAlignment="1">
      <alignment horizontal="center" vertical="center" wrapText="1"/>
    </xf>
    <xf numFmtId="0" fontId="58" fillId="32" borderId="26" xfId="0" applyFont="1" applyFill="1" applyBorder="1" applyAlignment="1">
      <alignment horizontal="center" vertical="center" wrapText="1"/>
    </xf>
    <xf numFmtId="3" fontId="57" fillId="32" borderId="27" xfId="0" applyNumberFormat="1" applyFont="1" applyFill="1" applyBorder="1" applyAlignment="1">
      <alignment vertical="center" wrapText="1"/>
    </xf>
    <xf numFmtId="3" fontId="57" fillId="32" borderId="18" xfId="0" applyNumberFormat="1" applyFont="1" applyFill="1" applyBorder="1" applyAlignment="1">
      <alignment horizontal="right" vertical="center" wrapText="1"/>
    </xf>
    <xf numFmtId="3" fontId="57" fillId="32" borderId="28" xfId="0" applyNumberFormat="1" applyFont="1" applyFill="1" applyBorder="1" applyAlignment="1">
      <alignment horizontal="right" vertical="center" wrapText="1"/>
    </xf>
    <xf numFmtId="3" fontId="57" fillId="32" borderId="19" xfId="0" applyNumberFormat="1" applyFont="1" applyFill="1" applyBorder="1" applyAlignment="1">
      <alignment vertical="center" wrapText="1"/>
    </xf>
    <xf numFmtId="3" fontId="58" fillId="32" borderId="19" xfId="0" applyNumberFormat="1" applyFont="1" applyFill="1" applyBorder="1" applyAlignment="1">
      <alignment vertical="center" wrapText="1"/>
    </xf>
    <xf numFmtId="3" fontId="58" fillId="32" borderId="10" xfId="0" applyNumberFormat="1" applyFont="1" applyFill="1" applyBorder="1" applyAlignment="1">
      <alignment/>
    </xf>
    <xf numFmtId="3" fontId="57" fillId="32" borderId="10" xfId="42" applyNumberFormat="1" applyFont="1" applyFill="1" applyBorder="1" applyAlignment="1">
      <alignment/>
    </xf>
    <xf numFmtId="3" fontId="57" fillId="32" borderId="29" xfId="0" applyNumberFormat="1" applyFont="1" applyFill="1" applyBorder="1" applyAlignment="1">
      <alignment vertical="center" wrapText="1"/>
    </xf>
    <xf numFmtId="3" fontId="57" fillId="32" borderId="27" xfId="0" applyNumberFormat="1" applyFont="1" applyFill="1" applyBorder="1" applyAlignment="1">
      <alignment horizontal="right" vertical="center" wrapText="1"/>
    </xf>
    <xf numFmtId="3" fontId="57" fillId="32" borderId="0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5" fillId="32" borderId="33" xfId="0" applyFont="1" applyFill="1" applyBorder="1" applyAlignment="1">
      <alignment horizontal="center" vertical="center" wrapText="1"/>
    </xf>
    <xf numFmtId="0" fontId="55" fillId="32" borderId="34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46.57421875" style="0" customWidth="1"/>
  </cols>
  <sheetData>
    <row r="1" ht="18">
      <c r="A1" s="20" t="s">
        <v>404</v>
      </c>
    </row>
    <row r="2" ht="18">
      <c r="A2" s="20" t="s">
        <v>405</v>
      </c>
    </row>
    <row r="3" ht="15">
      <c r="A3" s="21"/>
    </row>
    <row r="4" ht="15">
      <c r="A4" s="21"/>
    </row>
    <row r="5" ht="15">
      <c r="A5" s="21"/>
    </row>
    <row r="6" ht="15">
      <c r="A6" s="21"/>
    </row>
    <row r="7" ht="15">
      <c r="A7" s="21"/>
    </row>
    <row r="8" ht="71.25" customHeight="1">
      <c r="A8" s="22"/>
    </row>
    <row r="9" ht="36.75" customHeight="1">
      <c r="A9" s="22" t="s">
        <v>499</v>
      </c>
    </row>
    <row r="10" ht="22.5">
      <c r="A10" s="29" t="s">
        <v>406</v>
      </c>
    </row>
    <row r="11" ht="30" customHeight="1">
      <c r="A11" s="29" t="s">
        <v>482</v>
      </c>
    </row>
    <row r="12" ht="27">
      <c r="A12" s="22"/>
    </row>
    <row r="17" ht="140.25" customHeight="1"/>
    <row r="18" ht="15.75">
      <c r="A18" s="30" t="s">
        <v>494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SheetLayoutView="100" zoomScalePageLayoutView="0" workbookViewId="0" topLeftCell="A1">
      <selection activeCell="A1" sqref="A1:I48"/>
    </sheetView>
  </sheetViews>
  <sheetFormatPr defaultColWidth="9.140625" defaultRowHeight="15"/>
  <cols>
    <col min="1" max="1" width="7.00390625" style="54" customWidth="1"/>
    <col min="2" max="2" width="16.7109375" style="11" customWidth="1"/>
    <col min="3" max="3" width="53.421875" style="54" customWidth="1"/>
    <col min="4" max="5" width="18.8515625" style="54" customWidth="1"/>
    <col min="6" max="6" width="16.00390625" style="2" customWidth="1"/>
    <col min="7" max="7" width="16.140625" style="54" customWidth="1"/>
    <col min="8" max="9" width="16.28125" style="54" customWidth="1"/>
    <col min="10" max="10" width="12.7109375" style="1" bestFit="1" customWidth="1"/>
    <col min="11" max="11" width="13.28125" style="1" bestFit="1" customWidth="1"/>
    <col min="12" max="16384" width="9.140625" style="1" customWidth="1"/>
  </cols>
  <sheetData>
    <row r="1" spans="1:9" ht="15.75" customHeight="1">
      <c r="A1" s="163" t="s">
        <v>500</v>
      </c>
      <c r="B1" s="163"/>
      <c r="C1" s="163"/>
      <c r="D1" s="163"/>
      <c r="E1" s="163"/>
      <c r="F1" s="163"/>
      <c r="G1" s="163"/>
      <c r="H1" s="163"/>
      <c r="I1" s="163"/>
    </row>
    <row r="2" spans="1:9" ht="15.75" customHeight="1">
      <c r="A2" s="163" t="s">
        <v>491</v>
      </c>
      <c r="B2" s="163"/>
      <c r="C2" s="163"/>
      <c r="D2" s="163"/>
      <c r="E2" s="163"/>
      <c r="F2" s="163"/>
      <c r="G2" s="163"/>
      <c r="H2" s="163"/>
      <c r="I2" s="163"/>
    </row>
    <row r="3" spans="1:9" ht="15.75" customHeight="1" thickBot="1">
      <c r="A3" s="13"/>
      <c r="B3" s="13"/>
      <c r="C3" s="13"/>
      <c r="D3" s="13"/>
      <c r="E3" s="13"/>
      <c r="F3" s="13"/>
      <c r="G3" s="13"/>
      <c r="H3" s="13"/>
      <c r="I3" s="13"/>
    </row>
    <row r="4" spans="2:9" ht="16.5" thickBot="1">
      <c r="B4" s="3"/>
      <c r="C4" s="4"/>
      <c r="D4" s="5"/>
      <c r="E4" s="5"/>
      <c r="F4" s="6"/>
      <c r="G4" s="5"/>
      <c r="H4" s="164" t="s">
        <v>12</v>
      </c>
      <c r="I4" s="165"/>
    </row>
    <row r="5" spans="2:9" ht="16.5" customHeight="1" thickBot="1">
      <c r="B5" s="166" t="s">
        <v>3</v>
      </c>
      <c r="C5" s="166"/>
      <c r="D5" s="166"/>
      <c r="E5" s="18"/>
      <c r="F5" s="7"/>
      <c r="G5" s="7"/>
      <c r="I5" s="7"/>
    </row>
    <row r="6" spans="1:9" ht="21" customHeight="1">
      <c r="A6" s="167" t="s">
        <v>10</v>
      </c>
      <c r="B6" s="158" t="s">
        <v>20</v>
      </c>
      <c r="C6" s="158" t="s">
        <v>0</v>
      </c>
      <c r="D6" s="160" t="s">
        <v>493</v>
      </c>
      <c r="E6" s="161"/>
      <c r="F6" s="161"/>
      <c r="G6" s="161"/>
      <c r="H6" s="161"/>
      <c r="I6" s="162"/>
    </row>
    <row r="7" spans="1:9" ht="63.75" customHeight="1">
      <c r="A7" s="168"/>
      <c r="B7" s="159"/>
      <c r="C7" s="159"/>
      <c r="D7" s="91" t="s">
        <v>13</v>
      </c>
      <c r="E7" s="91" t="s">
        <v>44</v>
      </c>
      <c r="F7" s="92" t="s">
        <v>9</v>
      </c>
      <c r="G7" s="93" t="s">
        <v>2</v>
      </c>
      <c r="H7" s="93" t="s">
        <v>412</v>
      </c>
      <c r="I7" s="94" t="s">
        <v>1</v>
      </c>
    </row>
    <row r="8" spans="1:9" s="12" customFormat="1" ht="11.25" customHeight="1">
      <c r="A8" s="95">
        <v>0</v>
      </c>
      <c r="B8" s="96">
        <v>1</v>
      </c>
      <c r="C8" s="96">
        <v>2</v>
      </c>
      <c r="D8" s="96">
        <v>4</v>
      </c>
      <c r="E8" s="96">
        <v>5</v>
      </c>
      <c r="F8" s="97">
        <v>6</v>
      </c>
      <c r="G8" s="97">
        <v>7</v>
      </c>
      <c r="H8" s="97">
        <v>8</v>
      </c>
      <c r="I8" s="98" t="s">
        <v>45</v>
      </c>
    </row>
    <row r="9" spans="1:10" s="8" customFormat="1" ht="16.5" customHeight="1">
      <c r="A9" s="99">
        <v>1</v>
      </c>
      <c r="B9" s="100">
        <v>73</v>
      </c>
      <c r="C9" s="101" t="s">
        <v>444</v>
      </c>
      <c r="D9" s="102">
        <f aca="true" t="shared" si="0" ref="D9:I10">D10</f>
        <v>0</v>
      </c>
      <c r="E9" s="102">
        <f t="shared" si="0"/>
        <v>0</v>
      </c>
      <c r="F9" s="102">
        <f t="shared" si="0"/>
        <v>0</v>
      </c>
      <c r="G9" s="102">
        <f t="shared" si="0"/>
        <v>34000</v>
      </c>
      <c r="H9" s="102">
        <f t="shared" si="0"/>
        <v>0</v>
      </c>
      <c r="I9" s="103">
        <f t="shared" si="0"/>
        <v>34000</v>
      </c>
      <c r="J9" s="9"/>
    </row>
    <row r="10" spans="1:10" s="8" customFormat="1" ht="16.5" customHeight="1">
      <c r="A10" s="104" t="s">
        <v>33</v>
      </c>
      <c r="B10" s="100">
        <v>732</v>
      </c>
      <c r="C10" s="101" t="s">
        <v>21</v>
      </c>
      <c r="D10" s="105">
        <f t="shared" si="0"/>
        <v>0</v>
      </c>
      <c r="E10" s="105">
        <f t="shared" si="0"/>
        <v>0</v>
      </c>
      <c r="F10" s="105">
        <f t="shared" si="0"/>
        <v>0</v>
      </c>
      <c r="G10" s="105">
        <f t="shared" si="0"/>
        <v>34000</v>
      </c>
      <c r="H10" s="105">
        <f t="shared" si="0"/>
        <v>0</v>
      </c>
      <c r="I10" s="106">
        <f t="shared" si="0"/>
        <v>34000</v>
      </c>
      <c r="J10" s="9"/>
    </row>
    <row r="11" spans="1:9" s="8" customFormat="1" ht="16.5" customHeight="1">
      <c r="A11" s="107" t="s">
        <v>34</v>
      </c>
      <c r="B11" s="19">
        <v>732121</v>
      </c>
      <c r="C11" s="108" t="s">
        <v>22</v>
      </c>
      <c r="D11" s="105">
        <v>0</v>
      </c>
      <c r="E11" s="105">
        <v>0</v>
      </c>
      <c r="F11" s="105">
        <v>0</v>
      </c>
      <c r="G11" s="105">
        <v>34000</v>
      </c>
      <c r="H11" s="105">
        <v>0</v>
      </c>
      <c r="I11" s="109">
        <f>D11+E11+F11+G11+H11</f>
        <v>34000</v>
      </c>
    </row>
    <row r="12" spans="1:10" s="8" customFormat="1" ht="15">
      <c r="A12" s="99" t="s">
        <v>35</v>
      </c>
      <c r="B12" s="110" t="s">
        <v>435</v>
      </c>
      <c r="C12" s="111" t="s">
        <v>23</v>
      </c>
      <c r="D12" s="102">
        <f aca="true" t="shared" si="1" ref="D12:G13">D15+D24</f>
        <v>0</v>
      </c>
      <c r="E12" s="102">
        <f t="shared" si="1"/>
        <v>0</v>
      </c>
      <c r="F12" s="102">
        <f t="shared" si="1"/>
        <v>0</v>
      </c>
      <c r="G12" s="102">
        <f>G13+G15+G22+G24</f>
        <v>10000</v>
      </c>
      <c r="H12" s="102">
        <f>H13+H15+H22+H24</f>
        <v>397351</v>
      </c>
      <c r="I12" s="103">
        <f>I13+I15+I22+I24</f>
        <v>407351</v>
      </c>
      <c r="J12" s="9"/>
    </row>
    <row r="13" spans="1:10" ht="15.75" customHeight="1">
      <c r="A13" s="104" t="s">
        <v>445</v>
      </c>
      <c r="B13" s="110" t="s">
        <v>446</v>
      </c>
      <c r="C13" s="111" t="s">
        <v>447</v>
      </c>
      <c r="D13" s="112">
        <f t="shared" si="1"/>
        <v>0</v>
      </c>
      <c r="E13" s="112">
        <f t="shared" si="1"/>
        <v>0</v>
      </c>
      <c r="F13" s="112">
        <f t="shared" si="1"/>
        <v>0</v>
      </c>
      <c r="G13" s="112">
        <f t="shared" si="1"/>
        <v>0</v>
      </c>
      <c r="H13" s="112">
        <f>H14</f>
        <v>1000</v>
      </c>
      <c r="I13" s="113">
        <f>D13+E13+F13+G13+H13</f>
        <v>1000</v>
      </c>
      <c r="J13" s="10"/>
    </row>
    <row r="14" spans="1:10" ht="14.25" customHeight="1">
      <c r="A14" s="107" t="s">
        <v>37</v>
      </c>
      <c r="B14" s="114" t="s">
        <v>448</v>
      </c>
      <c r="C14" s="115" t="s">
        <v>449</v>
      </c>
      <c r="D14" s="105">
        <v>0</v>
      </c>
      <c r="E14" s="105">
        <v>0</v>
      </c>
      <c r="F14" s="105">
        <v>0</v>
      </c>
      <c r="G14" s="105">
        <v>0</v>
      </c>
      <c r="H14" s="105">
        <v>1000</v>
      </c>
      <c r="I14" s="106">
        <f>D14+E14+F14+G14+H14</f>
        <v>1000</v>
      </c>
      <c r="J14" s="10"/>
    </row>
    <row r="15" spans="1:10" ht="15">
      <c r="A15" s="104" t="s">
        <v>391</v>
      </c>
      <c r="B15" s="110" t="s">
        <v>436</v>
      </c>
      <c r="C15" s="111" t="s">
        <v>450</v>
      </c>
      <c r="D15" s="112">
        <f aca="true" t="shared" si="2" ref="D15:I15">D16+D17+D18+D19+D20+D21</f>
        <v>0</v>
      </c>
      <c r="E15" s="112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333065</v>
      </c>
      <c r="I15" s="116">
        <f t="shared" si="2"/>
        <v>333065</v>
      </c>
      <c r="J15" s="10"/>
    </row>
    <row r="16" spans="1:10" ht="15.75" customHeight="1">
      <c r="A16" s="107" t="s">
        <v>392</v>
      </c>
      <c r="B16" s="19">
        <v>742121</v>
      </c>
      <c r="C16" s="117" t="s">
        <v>489</v>
      </c>
      <c r="D16" s="105">
        <v>0</v>
      </c>
      <c r="E16" s="105">
        <v>0</v>
      </c>
      <c r="F16" s="105">
        <v>0</v>
      </c>
      <c r="G16" s="105">
        <v>0</v>
      </c>
      <c r="H16" s="118">
        <v>63948</v>
      </c>
      <c r="I16" s="109">
        <f aca="true" t="shared" si="3" ref="I16:I21">D16+E16+F16+G16+H16</f>
        <v>63948</v>
      </c>
      <c r="J16" s="10"/>
    </row>
    <row r="17" spans="1:10" ht="15">
      <c r="A17" s="107" t="s">
        <v>393</v>
      </c>
      <c r="B17" s="19">
        <v>742121</v>
      </c>
      <c r="C17" s="117" t="s">
        <v>437</v>
      </c>
      <c r="D17" s="105">
        <v>0</v>
      </c>
      <c r="E17" s="105">
        <v>0</v>
      </c>
      <c r="F17" s="105">
        <v>0</v>
      </c>
      <c r="G17" s="105">
        <v>0</v>
      </c>
      <c r="H17" s="105">
        <v>25000</v>
      </c>
      <c r="I17" s="109">
        <f t="shared" si="3"/>
        <v>25000</v>
      </c>
      <c r="J17" s="10"/>
    </row>
    <row r="18" spans="1:10" ht="15">
      <c r="A18" s="107" t="s">
        <v>394</v>
      </c>
      <c r="B18" s="19">
        <v>7421210</v>
      </c>
      <c r="C18" s="117" t="s">
        <v>438</v>
      </c>
      <c r="D18" s="105">
        <v>0</v>
      </c>
      <c r="E18" s="105">
        <v>0</v>
      </c>
      <c r="F18" s="105">
        <v>0</v>
      </c>
      <c r="G18" s="105">
        <v>0</v>
      </c>
      <c r="H18" s="105">
        <v>45000</v>
      </c>
      <c r="I18" s="109">
        <f>D18+E18+F18+G18+H18</f>
        <v>45000</v>
      </c>
      <c r="J18" s="10"/>
    </row>
    <row r="19" spans="1:9" ht="25.5">
      <c r="A19" s="107" t="s">
        <v>395</v>
      </c>
      <c r="B19" s="19">
        <v>7421214</v>
      </c>
      <c r="C19" s="117" t="s">
        <v>439</v>
      </c>
      <c r="D19" s="105">
        <v>0</v>
      </c>
      <c r="E19" s="105">
        <v>0</v>
      </c>
      <c r="F19" s="105">
        <v>0</v>
      </c>
      <c r="G19" s="105">
        <v>0</v>
      </c>
      <c r="H19" s="105">
        <v>29107</v>
      </c>
      <c r="I19" s="109">
        <f t="shared" si="3"/>
        <v>29107</v>
      </c>
    </row>
    <row r="20" spans="1:10" ht="15">
      <c r="A20" s="107" t="s">
        <v>396</v>
      </c>
      <c r="B20" s="19">
        <v>742322</v>
      </c>
      <c r="C20" s="117" t="s">
        <v>24</v>
      </c>
      <c r="D20" s="105">
        <v>0</v>
      </c>
      <c r="E20" s="105">
        <v>0</v>
      </c>
      <c r="F20" s="105">
        <v>0</v>
      </c>
      <c r="G20" s="105">
        <v>0</v>
      </c>
      <c r="H20" s="105">
        <v>10</v>
      </c>
      <c r="I20" s="109">
        <f t="shared" si="3"/>
        <v>10</v>
      </c>
      <c r="J20" s="9"/>
    </row>
    <row r="21" spans="1:9" ht="15">
      <c r="A21" s="107" t="s">
        <v>451</v>
      </c>
      <c r="B21" s="19"/>
      <c r="C21" s="117" t="s">
        <v>452</v>
      </c>
      <c r="D21" s="105">
        <v>0</v>
      </c>
      <c r="E21" s="105">
        <v>0</v>
      </c>
      <c r="F21" s="105">
        <v>0</v>
      </c>
      <c r="G21" s="105">
        <v>0</v>
      </c>
      <c r="H21" s="105">
        <v>170000</v>
      </c>
      <c r="I21" s="109">
        <f t="shared" si="3"/>
        <v>170000</v>
      </c>
    </row>
    <row r="22" spans="1:9" ht="15">
      <c r="A22" s="104" t="s">
        <v>453</v>
      </c>
      <c r="B22" s="110" t="s">
        <v>454</v>
      </c>
      <c r="C22" s="111" t="s">
        <v>484</v>
      </c>
      <c r="D22" s="112">
        <f>D23+D24+D25+D26+D27</f>
        <v>0</v>
      </c>
      <c r="E22" s="112">
        <f>E23+E24+E25+E26+E27</f>
        <v>0</v>
      </c>
      <c r="F22" s="112">
        <f>F23+F24+F25+F26+F27</f>
        <v>0</v>
      </c>
      <c r="G22" s="112">
        <f>G23+G24+G25+G26+G27</f>
        <v>10000</v>
      </c>
      <c r="H22" s="112">
        <f>H23</f>
        <v>0</v>
      </c>
      <c r="I22" s="113">
        <f>D22+E22+F22+G22+H22</f>
        <v>10000</v>
      </c>
    </row>
    <row r="23" spans="1:9" ht="25.5">
      <c r="A23" s="107" t="s">
        <v>455</v>
      </c>
      <c r="B23" s="119">
        <v>744121</v>
      </c>
      <c r="C23" s="108" t="s">
        <v>456</v>
      </c>
      <c r="D23" s="105">
        <v>0</v>
      </c>
      <c r="E23" s="105">
        <v>0</v>
      </c>
      <c r="F23" s="105">
        <v>0</v>
      </c>
      <c r="G23" s="105">
        <v>10000</v>
      </c>
      <c r="H23" s="105"/>
      <c r="I23" s="109">
        <f>SUM(D23:H23)</f>
        <v>10000</v>
      </c>
    </row>
    <row r="24" spans="1:9" ht="15">
      <c r="A24" s="104" t="s">
        <v>457</v>
      </c>
      <c r="B24" s="110" t="s">
        <v>440</v>
      </c>
      <c r="C24" s="111" t="s">
        <v>458</v>
      </c>
      <c r="D24" s="112">
        <f aca="true" t="shared" si="4" ref="D24:I24">D25+D26+D27+D28+D29</f>
        <v>0</v>
      </c>
      <c r="E24" s="112">
        <f t="shared" si="4"/>
        <v>0</v>
      </c>
      <c r="F24" s="112">
        <f t="shared" si="4"/>
        <v>0</v>
      </c>
      <c r="G24" s="112">
        <f t="shared" si="4"/>
        <v>0</v>
      </c>
      <c r="H24" s="112">
        <f t="shared" si="4"/>
        <v>63286</v>
      </c>
      <c r="I24" s="113">
        <f t="shared" si="4"/>
        <v>63286</v>
      </c>
    </row>
    <row r="25" spans="1:9" ht="15">
      <c r="A25" s="107" t="s">
        <v>459</v>
      </c>
      <c r="B25" s="119">
        <v>7451111</v>
      </c>
      <c r="C25" s="108" t="s">
        <v>25</v>
      </c>
      <c r="D25" s="105">
        <v>0</v>
      </c>
      <c r="E25" s="105">
        <v>0</v>
      </c>
      <c r="F25" s="105">
        <v>0</v>
      </c>
      <c r="G25" s="105">
        <v>0</v>
      </c>
      <c r="H25" s="105">
        <v>62930</v>
      </c>
      <c r="I25" s="109">
        <f>SUM(D25:H25)</f>
        <v>62930</v>
      </c>
    </row>
    <row r="26" spans="1:10" ht="15">
      <c r="A26" s="107" t="s">
        <v>460</v>
      </c>
      <c r="B26" s="19">
        <v>74512118</v>
      </c>
      <c r="C26" s="117" t="s">
        <v>26</v>
      </c>
      <c r="D26" s="105">
        <v>0</v>
      </c>
      <c r="E26" s="105">
        <v>0</v>
      </c>
      <c r="F26" s="105">
        <v>0</v>
      </c>
      <c r="G26" s="105">
        <v>0</v>
      </c>
      <c r="H26" s="105">
        <v>25</v>
      </c>
      <c r="I26" s="109">
        <f>SUM(D26:H26)</f>
        <v>25</v>
      </c>
      <c r="J26" s="9"/>
    </row>
    <row r="27" spans="1:9" ht="15">
      <c r="A27" s="107" t="s">
        <v>461</v>
      </c>
      <c r="B27" s="19">
        <v>7451212</v>
      </c>
      <c r="C27" s="117" t="s">
        <v>27</v>
      </c>
      <c r="D27" s="105">
        <v>0</v>
      </c>
      <c r="E27" s="105">
        <v>0</v>
      </c>
      <c r="F27" s="105">
        <v>0</v>
      </c>
      <c r="G27" s="105">
        <v>0</v>
      </c>
      <c r="H27" s="105">
        <v>300</v>
      </c>
      <c r="I27" s="109">
        <f>SUM(D27:H27)</f>
        <v>300</v>
      </c>
    </row>
    <row r="28" spans="1:9" ht="15">
      <c r="A28" s="107" t="s">
        <v>462</v>
      </c>
      <c r="B28" s="19">
        <v>7451214</v>
      </c>
      <c r="C28" s="117" t="s">
        <v>28</v>
      </c>
      <c r="D28" s="105">
        <v>0</v>
      </c>
      <c r="E28" s="105">
        <v>0</v>
      </c>
      <c r="F28" s="105">
        <v>0</v>
      </c>
      <c r="G28" s="105">
        <v>0</v>
      </c>
      <c r="H28" s="105">
        <v>1</v>
      </c>
      <c r="I28" s="109">
        <f>SUM(D28:H28)</f>
        <v>1</v>
      </c>
    </row>
    <row r="29" spans="1:9" ht="15">
      <c r="A29" s="107" t="s">
        <v>463</v>
      </c>
      <c r="B29" s="19">
        <v>7451216</v>
      </c>
      <c r="C29" s="117" t="s">
        <v>29</v>
      </c>
      <c r="D29" s="105">
        <v>0</v>
      </c>
      <c r="E29" s="105">
        <v>0</v>
      </c>
      <c r="F29" s="105">
        <v>0</v>
      </c>
      <c r="G29" s="105">
        <v>0</v>
      </c>
      <c r="H29" s="105">
        <v>30</v>
      </c>
      <c r="I29" s="109">
        <f>SUM(D29:H29)</f>
        <v>30</v>
      </c>
    </row>
    <row r="30" spans="1:10" s="8" customFormat="1" ht="30">
      <c r="A30" s="99" t="s">
        <v>38</v>
      </c>
      <c r="B30" s="100">
        <v>77</v>
      </c>
      <c r="C30" s="101" t="s">
        <v>464</v>
      </c>
      <c r="D30" s="102">
        <f aca="true" t="shared" si="5" ref="D30:I30">D31</f>
        <v>0</v>
      </c>
      <c r="E30" s="102">
        <f t="shared" si="5"/>
        <v>0</v>
      </c>
      <c r="F30" s="102">
        <f t="shared" si="5"/>
        <v>0</v>
      </c>
      <c r="G30" s="102">
        <f t="shared" si="5"/>
        <v>0</v>
      </c>
      <c r="H30" s="102">
        <f t="shared" si="5"/>
        <v>0</v>
      </c>
      <c r="I30" s="103">
        <f t="shared" si="5"/>
        <v>0</v>
      </c>
      <c r="J30" s="9"/>
    </row>
    <row r="31" spans="1:10" s="8" customFormat="1" ht="30">
      <c r="A31" s="104" t="s">
        <v>39</v>
      </c>
      <c r="B31" s="100">
        <v>771</v>
      </c>
      <c r="C31" s="101" t="s">
        <v>42</v>
      </c>
      <c r="D31" s="112">
        <f>D32+D33</f>
        <v>0</v>
      </c>
      <c r="E31" s="112">
        <f>E32+E33</f>
        <v>0</v>
      </c>
      <c r="F31" s="112">
        <v>0</v>
      </c>
      <c r="G31" s="112">
        <f>G32+G33</f>
        <v>0</v>
      </c>
      <c r="H31" s="112">
        <f>H32+H33</f>
        <v>0</v>
      </c>
      <c r="I31" s="116">
        <v>0</v>
      </c>
      <c r="J31" s="9"/>
    </row>
    <row r="32" spans="1:9" s="8" customFormat="1" ht="14.25" customHeight="1">
      <c r="A32" s="107" t="s">
        <v>397</v>
      </c>
      <c r="B32" s="19">
        <v>771111</v>
      </c>
      <c r="C32" s="108" t="s">
        <v>402</v>
      </c>
      <c r="D32" s="105">
        <v>0</v>
      </c>
      <c r="E32" s="105">
        <v>0</v>
      </c>
      <c r="F32" s="105">
        <v>0</v>
      </c>
      <c r="G32" s="105">
        <v>0</v>
      </c>
      <c r="H32" s="105"/>
      <c r="I32" s="109"/>
    </row>
    <row r="33" spans="1:10" s="8" customFormat="1" ht="25.5">
      <c r="A33" s="107" t="s">
        <v>465</v>
      </c>
      <c r="B33" s="119">
        <v>772111</v>
      </c>
      <c r="C33" s="108" t="s">
        <v>43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9">
        <v>0</v>
      </c>
      <c r="J33" s="9"/>
    </row>
    <row r="34" spans="1:10" ht="42.75" customHeight="1">
      <c r="A34" s="99" t="s">
        <v>40</v>
      </c>
      <c r="B34" s="120">
        <v>78</v>
      </c>
      <c r="C34" s="111" t="s">
        <v>51</v>
      </c>
      <c r="D34" s="102">
        <v>0</v>
      </c>
      <c r="E34" s="102">
        <v>0</v>
      </c>
      <c r="F34" s="102">
        <f>F35+F36+F37</f>
        <v>2936343</v>
      </c>
      <c r="G34" s="102">
        <v>0</v>
      </c>
      <c r="H34" s="102">
        <v>0</v>
      </c>
      <c r="I34" s="121">
        <f>SUM(D34:H34)</f>
        <v>2936343</v>
      </c>
      <c r="J34" s="9"/>
    </row>
    <row r="35" spans="1:10" ht="15">
      <c r="A35" s="107" t="s">
        <v>41</v>
      </c>
      <c r="B35" s="122" t="s">
        <v>18</v>
      </c>
      <c r="C35" s="123" t="s">
        <v>19</v>
      </c>
      <c r="D35" s="105">
        <v>0</v>
      </c>
      <c r="E35" s="105">
        <v>0</v>
      </c>
      <c r="F35" s="105">
        <v>2628083</v>
      </c>
      <c r="G35" s="105">
        <v>0</v>
      </c>
      <c r="H35" s="112">
        <v>0</v>
      </c>
      <c r="I35" s="109">
        <f>F35</f>
        <v>2628083</v>
      </c>
      <c r="J35" s="10"/>
    </row>
    <row r="36" spans="1:10" s="49" customFormat="1" ht="15">
      <c r="A36" s="107" t="s">
        <v>398</v>
      </c>
      <c r="B36" s="122" t="s">
        <v>14</v>
      </c>
      <c r="C36" s="123" t="s">
        <v>4</v>
      </c>
      <c r="D36" s="105">
        <v>0</v>
      </c>
      <c r="E36" s="105">
        <v>0</v>
      </c>
      <c r="F36" s="105">
        <v>282</v>
      </c>
      <c r="G36" s="105">
        <v>0</v>
      </c>
      <c r="H36" s="112">
        <v>0</v>
      </c>
      <c r="I36" s="109">
        <f>F36</f>
        <v>282</v>
      </c>
      <c r="J36" s="10"/>
    </row>
    <row r="37" spans="1:9" ht="15">
      <c r="A37" s="107" t="s">
        <v>399</v>
      </c>
      <c r="B37" s="122" t="s">
        <v>16</v>
      </c>
      <c r="C37" s="123" t="s">
        <v>17</v>
      </c>
      <c r="D37" s="105">
        <v>0</v>
      </c>
      <c r="E37" s="105">
        <v>0</v>
      </c>
      <c r="F37" s="105">
        <v>307978</v>
      </c>
      <c r="G37" s="105">
        <v>0</v>
      </c>
      <c r="H37" s="112">
        <v>0</v>
      </c>
      <c r="I37" s="109">
        <f>F37</f>
        <v>307978</v>
      </c>
    </row>
    <row r="38" spans="1:9" ht="15">
      <c r="A38" s="99" t="s">
        <v>47</v>
      </c>
      <c r="B38" s="110" t="s">
        <v>441</v>
      </c>
      <c r="C38" s="111" t="s">
        <v>400</v>
      </c>
      <c r="D38" s="102">
        <f>SUM(D39:D42)</f>
        <v>439592</v>
      </c>
      <c r="E38" s="102">
        <v>0</v>
      </c>
      <c r="F38" s="102">
        <v>0</v>
      </c>
      <c r="G38" s="102">
        <v>0</v>
      </c>
      <c r="H38" s="102">
        <v>0</v>
      </c>
      <c r="I38" s="124">
        <f>SUM(I39:I42)</f>
        <v>439592</v>
      </c>
    </row>
    <row r="39" spans="1:10" ht="15">
      <c r="A39" s="107" t="s">
        <v>48</v>
      </c>
      <c r="B39" s="125">
        <v>791111</v>
      </c>
      <c r="C39" s="117" t="s">
        <v>466</v>
      </c>
      <c r="D39" s="105">
        <v>431092</v>
      </c>
      <c r="E39" s="105">
        <v>0</v>
      </c>
      <c r="F39" s="105">
        <v>0</v>
      </c>
      <c r="G39" s="105">
        <v>0</v>
      </c>
      <c r="H39" s="112">
        <v>0</v>
      </c>
      <c r="I39" s="126">
        <f>D39</f>
        <v>431092</v>
      </c>
      <c r="J39" s="10"/>
    </row>
    <row r="40" spans="1:10" s="49" customFormat="1" ht="25.5">
      <c r="A40" s="107" t="s">
        <v>467</v>
      </c>
      <c r="B40" s="125">
        <v>7911115</v>
      </c>
      <c r="C40" s="117" t="s">
        <v>31</v>
      </c>
      <c r="D40" s="105">
        <v>1000</v>
      </c>
      <c r="E40" s="105">
        <v>0</v>
      </c>
      <c r="F40" s="105">
        <v>0</v>
      </c>
      <c r="G40" s="105">
        <v>0</v>
      </c>
      <c r="H40" s="112">
        <v>0</v>
      </c>
      <c r="I40" s="109">
        <f>SUM(D40:H40)</f>
        <v>1000</v>
      </c>
      <c r="J40" s="10"/>
    </row>
    <row r="41" spans="1:10" s="49" customFormat="1" ht="15">
      <c r="A41" s="107" t="s">
        <v>468</v>
      </c>
      <c r="B41" s="125">
        <v>7911116</v>
      </c>
      <c r="C41" s="117" t="s">
        <v>401</v>
      </c>
      <c r="D41" s="105">
        <v>1500</v>
      </c>
      <c r="E41" s="105">
        <v>0</v>
      </c>
      <c r="F41" s="105">
        <v>0</v>
      </c>
      <c r="G41" s="105">
        <v>0</v>
      </c>
      <c r="H41" s="112">
        <v>0</v>
      </c>
      <c r="I41" s="109">
        <f>SUM(D41:H41)</f>
        <v>1500</v>
      </c>
      <c r="J41" s="10"/>
    </row>
    <row r="42" spans="1:10" s="53" customFormat="1" ht="24.75" customHeight="1">
      <c r="A42" s="107" t="s">
        <v>442</v>
      </c>
      <c r="B42" s="125">
        <v>79111132</v>
      </c>
      <c r="C42" s="117" t="s">
        <v>30</v>
      </c>
      <c r="D42" s="105">
        <v>6000</v>
      </c>
      <c r="E42" s="105">
        <v>0</v>
      </c>
      <c r="F42" s="105">
        <v>0</v>
      </c>
      <c r="G42" s="105">
        <v>0</v>
      </c>
      <c r="H42" s="112">
        <v>0</v>
      </c>
      <c r="I42" s="109">
        <f>SUM(D42:H42)</f>
        <v>6000</v>
      </c>
      <c r="J42" s="10"/>
    </row>
    <row r="43" spans="1:11" ht="15">
      <c r="A43" s="107"/>
      <c r="B43" s="110" t="s">
        <v>5</v>
      </c>
      <c r="C43" s="111" t="s">
        <v>469</v>
      </c>
      <c r="D43" s="102">
        <f>D38</f>
        <v>439592</v>
      </c>
      <c r="E43" s="102">
        <f>E38</f>
        <v>0</v>
      </c>
      <c r="F43" s="102">
        <f>F9+F15+F30+F34</f>
        <v>2936343</v>
      </c>
      <c r="G43" s="102">
        <f>G9+G22</f>
        <v>44000</v>
      </c>
      <c r="H43" s="102">
        <f>H12</f>
        <v>397351</v>
      </c>
      <c r="I43" s="103">
        <f>I9+I12+I30+I34+I38</f>
        <v>3817286</v>
      </c>
      <c r="J43" s="10"/>
      <c r="K43" s="28"/>
    </row>
    <row r="44" spans="1:10" ht="15">
      <c r="A44" s="99" t="s">
        <v>49</v>
      </c>
      <c r="B44" s="127" t="s">
        <v>443</v>
      </c>
      <c r="C44" s="128" t="s">
        <v>46</v>
      </c>
      <c r="D44" s="102">
        <v>0</v>
      </c>
      <c r="E44" s="102">
        <v>0</v>
      </c>
      <c r="F44" s="102">
        <v>0</v>
      </c>
      <c r="G44" s="102">
        <v>0</v>
      </c>
      <c r="H44" s="102">
        <f>SUM(H45:H45)</f>
        <v>250</v>
      </c>
      <c r="I44" s="121">
        <f>SUM(D44:H44)</f>
        <v>250</v>
      </c>
      <c r="J44" s="10"/>
    </row>
    <row r="45" spans="1:10" ht="15" customHeight="1">
      <c r="A45" s="107" t="s">
        <v>50</v>
      </c>
      <c r="B45" s="19">
        <v>811122</v>
      </c>
      <c r="C45" s="117" t="s">
        <v>32</v>
      </c>
      <c r="D45" s="105">
        <v>0</v>
      </c>
      <c r="E45" s="105">
        <v>0</v>
      </c>
      <c r="F45" s="105">
        <v>0</v>
      </c>
      <c r="G45" s="105">
        <v>0</v>
      </c>
      <c r="H45" s="105">
        <v>250</v>
      </c>
      <c r="I45" s="109">
        <f>SUM(D45:H45)</f>
        <v>250</v>
      </c>
      <c r="J45" s="10"/>
    </row>
    <row r="46" spans="1:9" s="2" customFormat="1" ht="15">
      <c r="A46" s="107"/>
      <c r="B46" s="127" t="s">
        <v>6</v>
      </c>
      <c r="C46" s="111" t="s">
        <v>15</v>
      </c>
      <c r="D46" s="102">
        <v>0</v>
      </c>
      <c r="E46" s="102">
        <v>0</v>
      </c>
      <c r="F46" s="102">
        <v>0</v>
      </c>
      <c r="G46" s="102">
        <v>0</v>
      </c>
      <c r="H46" s="102">
        <f>SUM(H44)</f>
        <v>250</v>
      </c>
      <c r="I46" s="121">
        <f>SUM(D46:H46)</f>
        <v>250</v>
      </c>
    </row>
    <row r="47" spans="1:9" s="2" customFormat="1" ht="15">
      <c r="A47" s="107"/>
      <c r="B47" s="127" t="s">
        <v>7</v>
      </c>
      <c r="C47" s="128" t="s">
        <v>8</v>
      </c>
      <c r="D47" s="102">
        <f>SUM(D43+D46)</f>
        <v>439592</v>
      </c>
      <c r="E47" s="102">
        <f>SUM(E43+E46)</f>
        <v>0</v>
      </c>
      <c r="F47" s="102">
        <f>F9+F15+F24+F30+F34+F44</f>
        <v>2936343</v>
      </c>
      <c r="G47" s="102">
        <f>SUM(G43+G46)</f>
        <v>44000</v>
      </c>
      <c r="H47" s="102">
        <f>SUM(H43+H46)</f>
        <v>397601</v>
      </c>
      <c r="I47" s="103">
        <f>SUM(D47:H47)</f>
        <v>3817536</v>
      </c>
    </row>
    <row r="48" spans="1:9" s="2" customFormat="1" ht="30.75" thickBot="1">
      <c r="A48" s="129"/>
      <c r="B48" s="130"/>
      <c r="C48" s="131" t="s">
        <v>492</v>
      </c>
      <c r="D48" s="132">
        <f>SUM(D47:D47)</f>
        <v>439592</v>
      </c>
      <c r="E48" s="132">
        <f>SUM(E47:E47)</f>
        <v>0</v>
      </c>
      <c r="F48" s="132">
        <f>SUM(F47:F47)</f>
        <v>2936343</v>
      </c>
      <c r="G48" s="132">
        <f>SUM(G47:G47)</f>
        <v>44000</v>
      </c>
      <c r="H48" s="132">
        <f>SUM(H47:H47)</f>
        <v>397601</v>
      </c>
      <c r="I48" s="133">
        <f>SUM(D48:H48)</f>
        <v>3817536</v>
      </c>
    </row>
    <row r="49" spans="4:10" ht="15.75">
      <c r="D49" s="10"/>
      <c r="E49" s="10"/>
      <c r="F49" s="15"/>
      <c r="G49" s="16"/>
      <c r="H49" s="17"/>
      <c r="I49" s="15"/>
      <c r="J49" s="2"/>
    </row>
    <row r="50" spans="2:8" s="2" customFormat="1" ht="15">
      <c r="B50" s="11"/>
      <c r="C50" s="54"/>
      <c r="D50" s="10"/>
      <c r="E50" s="10"/>
      <c r="G50" s="54"/>
      <c r="H50" s="14"/>
    </row>
    <row r="51" spans="4:9" ht="15">
      <c r="D51" s="10"/>
      <c r="E51" s="10"/>
      <c r="F51" s="10"/>
      <c r="G51" s="10"/>
      <c r="H51" s="14"/>
      <c r="I51" s="2"/>
    </row>
    <row r="52" spans="4:9" ht="15">
      <c r="D52" s="10"/>
      <c r="E52" s="10"/>
      <c r="F52" s="10"/>
      <c r="H52" s="14"/>
      <c r="I52" s="2"/>
    </row>
    <row r="53" spans="1:8" s="2" customFormat="1" ht="15">
      <c r="A53" s="54"/>
      <c r="B53" s="11"/>
      <c r="C53" s="54"/>
      <c r="D53" s="54"/>
      <c r="E53" s="54"/>
      <c r="F53" s="10"/>
      <c r="G53" s="54"/>
      <c r="H53" s="14"/>
    </row>
    <row r="54" spans="6:9" ht="15">
      <c r="F54" s="10"/>
      <c r="H54" s="14"/>
      <c r="I54" s="2"/>
    </row>
    <row r="55" spans="8:10" ht="15">
      <c r="H55" s="14"/>
      <c r="I55" s="2"/>
      <c r="J55" s="14"/>
    </row>
    <row r="56" ht="15">
      <c r="I56" s="2"/>
    </row>
    <row r="57" ht="15">
      <c r="I57" s="2"/>
    </row>
    <row r="58" ht="15">
      <c r="I58" s="2"/>
    </row>
    <row r="59" ht="15">
      <c r="I59" s="2"/>
    </row>
    <row r="60" ht="15">
      <c r="I60" s="2"/>
    </row>
    <row r="61" ht="15">
      <c r="I61" s="2"/>
    </row>
    <row r="62" ht="15">
      <c r="I62" s="2"/>
    </row>
    <row r="63" spans="1:9" ht="15">
      <c r="A63" s="2"/>
      <c r="D63" s="2"/>
      <c r="E63" s="2"/>
      <c r="I63" s="2"/>
    </row>
    <row r="64" spans="4:5" ht="15">
      <c r="D64" s="2"/>
      <c r="E64" s="2"/>
    </row>
    <row r="65" spans="4:5" ht="15">
      <c r="D65" s="2"/>
      <c r="E65" s="2"/>
    </row>
    <row r="66" spans="1:9" s="2" customFormat="1" ht="15">
      <c r="A66" s="54"/>
      <c r="B66" s="11"/>
      <c r="C66" s="54"/>
      <c r="D66" s="54"/>
      <c r="E66" s="54"/>
      <c r="G66" s="54"/>
      <c r="H66" s="54"/>
      <c r="I66" s="54"/>
    </row>
  </sheetData>
  <sheetProtection/>
  <mergeCells count="8">
    <mergeCell ref="C6:C7"/>
    <mergeCell ref="D6:I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zoomScalePageLayoutView="0" workbookViewId="0" topLeftCell="A1">
      <pane ySplit="6" topLeftCell="A124" activePane="bottomLeft" state="frozen"/>
      <selection pane="topLeft" activeCell="A1" sqref="A1"/>
      <selection pane="bottomLeft" activeCell="E198" sqref="E198"/>
    </sheetView>
  </sheetViews>
  <sheetFormatPr defaultColWidth="9.140625" defaultRowHeight="15"/>
  <cols>
    <col min="1" max="1" width="10.421875" style="24" customWidth="1"/>
    <col min="2" max="2" width="16.28125" style="88" customWidth="1"/>
    <col min="3" max="3" width="57.28125" style="57" customWidth="1"/>
    <col min="4" max="4" width="10.7109375" style="57" customWidth="1"/>
    <col min="5" max="5" width="12.28125" style="57" customWidth="1"/>
    <col min="6" max="6" width="11.7109375" style="89" customWidth="1"/>
    <col min="7" max="7" width="11.28125" style="57" bestFit="1" customWidth="1"/>
    <col min="8" max="8" width="12.57421875" style="142" bestFit="1" customWidth="1"/>
    <col min="9" max="9" width="15.421875" style="142" customWidth="1"/>
  </cols>
  <sheetData>
    <row r="1" spans="1:9" ht="15.75" customHeight="1">
      <c r="A1" s="163" t="s">
        <v>500</v>
      </c>
      <c r="B1" s="163"/>
      <c r="C1" s="163"/>
      <c r="D1" s="163"/>
      <c r="E1" s="163"/>
      <c r="F1" s="163"/>
      <c r="G1" s="163"/>
      <c r="H1" s="163"/>
      <c r="I1" s="163"/>
    </row>
    <row r="2" spans="1:9" ht="16.5" customHeight="1">
      <c r="A2" s="163" t="s">
        <v>491</v>
      </c>
      <c r="B2" s="163"/>
      <c r="C2" s="163"/>
      <c r="D2" s="163"/>
      <c r="E2" s="163"/>
      <c r="F2" s="163"/>
      <c r="G2" s="163"/>
      <c r="H2" s="163"/>
      <c r="I2" s="163"/>
    </row>
    <row r="3" spans="1:9" ht="6.75" customHeight="1" thickBot="1">
      <c r="A3" s="39"/>
      <c r="B3" s="13"/>
      <c r="C3" s="40"/>
      <c r="D3" s="40"/>
      <c r="E3" s="40"/>
      <c r="F3" s="40"/>
      <c r="G3" s="40"/>
      <c r="H3" s="141"/>
      <c r="I3" s="141"/>
    </row>
    <row r="4" spans="2:9" ht="15.75" customHeight="1" thickBot="1">
      <c r="B4" s="3"/>
      <c r="C4" s="41"/>
      <c r="D4" s="55"/>
      <c r="E4" s="55"/>
      <c r="F4" s="56"/>
      <c r="G4" s="55"/>
      <c r="H4" s="172" t="s">
        <v>63</v>
      </c>
      <c r="I4" s="173"/>
    </row>
    <row r="5" spans="2:9" ht="12.75" customHeight="1" thickBot="1">
      <c r="B5" s="166" t="s">
        <v>62</v>
      </c>
      <c r="C5" s="166"/>
      <c r="D5" s="166"/>
      <c r="E5" s="42"/>
      <c r="F5" s="43"/>
      <c r="G5" s="43"/>
      <c r="I5" s="143"/>
    </row>
    <row r="6" spans="1:9" ht="21" customHeight="1">
      <c r="A6" s="174" t="s">
        <v>10</v>
      </c>
      <c r="B6" s="176" t="s">
        <v>470</v>
      </c>
      <c r="C6" s="178" t="s">
        <v>407</v>
      </c>
      <c r="D6" s="180" t="s">
        <v>483</v>
      </c>
      <c r="E6" s="181"/>
      <c r="F6" s="181"/>
      <c r="G6" s="181"/>
      <c r="H6" s="181"/>
      <c r="I6" s="182"/>
    </row>
    <row r="7" spans="1:9" ht="28.5" customHeight="1">
      <c r="A7" s="175"/>
      <c r="B7" s="177"/>
      <c r="C7" s="179"/>
      <c r="D7" s="90" t="s">
        <v>13</v>
      </c>
      <c r="E7" s="90" t="s">
        <v>44</v>
      </c>
      <c r="F7" s="44" t="s">
        <v>9</v>
      </c>
      <c r="G7" s="90" t="s">
        <v>2</v>
      </c>
      <c r="H7" s="144" t="s">
        <v>11</v>
      </c>
      <c r="I7" s="145" t="s">
        <v>1</v>
      </c>
    </row>
    <row r="8" spans="1:9" ht="15.75" thickBot="1">
      <c r="A8" s="58">
        <v>0</v>
      </c>
      <c r="B8" s="59">
        <v>1</v>
      </c>
      <c r="C8" s="60">
        <v>2</v>
      </c>
      <c r="D8" s="60">
        <v>4</v>
      </c>
      <c r="E8" s="60">
        <v>5</v>
      </c>
      <c r="F8" s="61">
        <v>6</v>
      </c>
      <c r="G8" s="61">
        <v>7</v>
      </c>
      <c r="H8" s="146">
        <v>8</v>
      </c>
      <c r="I8" s="147" t="s">
        <v>45</v>
      </c>
    </row>
    <row r="9" spans="1:9" ht="15.75" thickBot="1">
      <c r="A9" s="62" t="s">
        <v>222</v>
      </c>
      <c r="B9" s="63">
        <v>4</v>
      </c>
      <c r="C9" s="64" t="s">
        <v>471</v>
      </c>
      <c r="D9" s="65">
        <f>D10+D38+D166+D170+D173</f>
        <v>435392</v>
      </c>
      <c r="E9" s="65">
        <f>E10+E38+E166+E173</f>
        <v>0</v>
      </c>
      <c r="F9" s="65">
        <f>F10+F38+F166+F173</f>
        <v>2936343</v>
      </c>
      <c r="G9" s="65">
        <f>G10+G38+G166+G173</f>
        <v>44000</v>
      </c>
      <c r="H9" s="79">
        <f>H10+H38+H166+H170+H173</f>
        <v>390089</v>
      </c>
      <c r="I9" s="148">
        <f>I10+I38+I166+I170+I173</f>
        <v>3805824</v>
      </c>
    </row>
    <row r="10" spans="1:10" ht="15">
      <c r="A10" s="66" t="s">
        <v>33</v>
      </c>
      <c r="B10" s="67">
        <v>41</v>
      </c>
      <c r="C10" s="68" t="s">
        <v>389</v>
      </c>
      <c r="D10" s="69">
        <f>D11+D21+D25+D32+D35</f>
        <v>282171</v>
      </c>
      <c r="E10" s="69">
        <f>E11+E21+E25+E32+E35</f>
        <v>0</v>
      </c>
      <c r="F10" s="69">
        <f>F11+F21+F25+F32+F35</f>
        <v>274435</v>
      </c>
      <c r="G10" s="69">
        <f>G11+G21+G32</f>
        <v>25052</v>
      </c>
      <c r="H10" s="149">
        <f>H11+H21+H25+H32+H35</f>
        <v>249592</v>
      </c>
      <c r="I10" s="150">
        <f>I11+I21+I25+I32+I35</f>
        <v>831250</v>
      </c>
      <c r="J10" s="136"/>
    </row>
    <row r="11" spans="1:9" s="23" customFormat="1" ht="15">
      <c r="A11" s="33" t="s">
        <v>34</v>
      </c>
      <c r="B11" s="38">
        <v>411</v>
      </c>
      <c r="C11" s="47" t="s">
        <v>52</v>
      </c>
      <c r="D11" s="45">
        <f>D12+D13+D14+D15+D16+D17+D18+D19+D20</f>
        <v>244234</v>
      </c>
      <c r="E11" s="45">
        <f>E12+E13+E14+E15+E16+E17+E18+E19+E20</f>
        <v>0</v>
      </c>
      <c r="F11" s="45">
        <f>F12+F13+F14+F15+F16+F17+F18+F19+F20</f>
        <v>228699</v>
      </c>
      <c r="G11" s="45">
        <f>G12+G13+G14+G15+G16+G17+G18+G19+G20</f>
        <v>18152</v>
      </c>
      <c r="H11" s="51">
        <f>H12+H13+H14+H15+H16+H17+H18+H19+H20</f>
        <v>205745</v>
      </c>
      <c r="I11" s="151">
        <f>SUM(D11:H11)</f>
        <v>696830</v>
      </c>
    </row>
    <row r="12" spans="1:9" s="23" customFormat="1" ht="15">
      <c r="A12" s="35" t="s">
        <v>224</v>
      </c>
      <c r="B12" s="37">
        <v>411111</v>
      </c>
      <c r="C12" s="48" t="s">
        <v>53</v>
      </c>
      <c r="D12" s="46">
        <v>191282</v>
      </c>
      <c r="E12" s="46">
        <v>0</v>
      </c>
      <c r="F12" s="46">
        <v>146583</v>
      </c>
      <c r="G12" s="46">
        <v>14500</v>
      </c>
      <c r="H12" s="50">
        <v>46950</v>
      </c>
      <c r="I12" s="152">
        <f>D12+E12+F12+G12+H12</f>
        <v>399315</v>
      </c>
    </row>
    <row r="13" spans="1:9" s="34" customFormat="1" ht="15">
      <c r="A13" s="35" t="s">
        <v>225</v>
      </c>
      <c r="B13" s="37">
        <v>411112</v>
      </c>
      <c r="C13" s="48" t="s">
        <v>54</v>
      </c>
      <c r="D13" s="46">
        <v>0</v>
      </c>
      <c r="E13" s="46">
        <v>0</v>
      </c>
      <c r="F13" s="46">
        <v>22100</v>
      </c>
      <c r="G13" s="46">
        <v>0</v>
      </c>
      <c r="H13" s="50">
        <v>22503</v>
      </c>
      <c r="I13" s="152">
        <f aca="true" t="shared" si="0" ref="I13:I20">D13+E13+F13+G13+H13</f>
        <v>44603</v>
      </c>
    </row>
    <row r="14" spans="1:9" s="36" customFormat="1" ht="15">
      <c r="A14" s="35" t="s">
        <v>226</v>
      </c>
      <c r="B14" s="37">
        <v>411113</v>
      </c>
      <c r="C14" s="48" t="s">
        <v>55</v>
      </c>
      <c r="D14" s="46">
        <v>0</v>
      </c>
      <c r="E14" s="46">
        <v>0</v>
      </c>
      <c r="F14" s="46">
        <v>0</v>
      </c>
      <c r="G14" s="46">
        <v>0</v>
      </c>
      <c r="H14" s="50">
        <v>13744</v>
      </c>
      <c r="I14" s="152">
        <f t="shared" si="0"/>
        <v>13744</v>
      </c>
    </row>
    <row r="15" spans="1:9" s="36" customFormat="1" ht="15">
      <c r="A15" s="35" t="s">
        <v>227</v>
      </c>
      <c r="B15" s="37">
        <v>411115</v>
      </c>
      <c r="C15" s="48" t="s">
        <v>56</v>
      </c>
      <c r="D15" s="46">
        <v>16483</v>
      </c>
      <c r="E15" s="46">
        <v>0</v>
      </c>
      <c r="F15" s="46">
        <v>7271</v>
      </c>
      <c r="G15" s="46">
        <v>2052</v>
      </c>
      <c r="H15" s="50">
        <v>3882</v>
      </c>
      <c r="I15" s="152">
        <f t="shared" si="0"/>
        <v>29688</v>
      </c>
    </row>
    <row r="16" spans="1:9" s="36" customFormat="1" ht="15">
      <c r="A16" s="35" t="s">
        <v>228</v>
      </c>
      <c r="B16" s="37">
        <v>411117</v>
      </c>
      <c r="C16" s="48" t="s">
        <v>57</v>
      </c>
      <c r="D16" s="46">
        <v>5076</v>
      </c>
      <c r="E16" s="46">
        <v>0</v>
      </c>
      <c r="F16" s="46">
        <v>3883</v>
      </c>
      <c r="G16" s="46">
        <v>800</v>
      </c>
      <c r="H16" s="50">
        <v>4982</v>
      </c>
      <c r="I16" s="152">
        <f t="shared" si="0"/>
        <v>14741</v>
      </c>
    </row>
    <row r="17" spans="1:9" s="36" customFormat="1" ht="15">
      <c r="A17" s="35" t="s">
        <v>229</v>
      </c>
      <c r="B17" s="37">
        <v>411118</v>
      </c>
      <c r="C17" s="48" t="s">
        <v>58</v>
      </c>
      <c r="D17" s="46">
        <v>26387</v>
      </c>
      <c r="E17" s="46">
        <v>0</v>
      </c>
      <c r="F17" s="46">
        <v>48862</v>
      </c>
      <c r="G17" s="46">
        <v>0</v>
      </c>
      <c r="H17" s="50">
        <v>4800</v>
      </c>
      <c r="I17" s="152">
        <f t="shared" si="0"/>
        <v>80049</v>
      </c>
    </row>
    <row r="18" spans="1:9" s="36" customFormat="1" ht="15">
      <c r="A18" s="35" t="s">
        <v>230</v>
      </c>
      <c r="B18" s="37">
        <v>411119</v>
      </c>
      <c r="C18" s="48" t="s">
        <v>59</v>
      </c>
      <c r="D18" s="46">
        <v>5006</v>
      </c>
      <c r="E18" s="46">
        <v>0</v>
      </c>
      <c r="F18" s="46">
        <v>0</v>
      </c>
      <c r="G18" s="46">
        <v>800</v>
      </c>
      <c r="H18" s="50">
        <v>59281</v>
      </c>
      <c r="I18" s="152">
        <f t="shared" si="0"/>
        <v>65087</v>
      </c>
    </row>
    <row r="19" spans="1:9" s="36" customFormat="1" ht="15">
      <c r="A19" s="31" t="s">
        <v>231</v>
      </c>
      <c r="B19" s="70">
        <v>411131</v>
      </c>
      <c r="C19" s="71" t="s">
        <v>60</v>
      </c>
      <c r="D19" s="50">
        <v>0</v>
      </c>
      <c r="E19" s="46">
        <v>0</v>
      </c>
      <c r="F19" s="50">
        <v>0</v>
      </c>
      <c r="G19" s="50">
        <v>0</v>
      </c>
      <c r="H19" s="50">
        <v>43808</v>
      </c>
      <c r="I19" s="152">
        <f t="shared" si="0"/>
        <v>43808</v>
      </c>
    </row>
    <row r="20" spans="1:9" s="36" customFormat="1" ht="15">
      <c r="A20" s="35" t="s">
        <v>232</v>
      </c>
      <c r="B20" s="37">
        <v>411141</v>
      </c>
      <c r="C20" s="48" t="s">
        <v>61</v>
      </c>
      <c r="D20" s="46">
        <v>0</v>
      </c>
      <c r="E20" s="46">
        <v>0</v>
      </c>
      <c r="F20" s="50">
        <v>0</v>
      </c>
      <c r="G20" s="46">
        <v>0</v>
      </c>
      <c r="H20" s="50">
        <v>5795</v>
      </c>
      <c r="I20" s="152">
        <f t="shared" si="0"/>
        <v>5795</v>
      </c>
    </row>
    <row r="21" spans="1:9" s="36" customFormat="1" ht="15">
      <c r="A21" s="33" t="s">
        <v>223</v>
      </c>
      <c r="B21" s="38">
        <v>412</v>
      </c>
      <c r="C21" s="47" t="s">
        <v>64</v>
      </c>
      <c r="D21" s="45">
        <f>D22+D23+D24</f>
        <v>37937</v>
      </c>
      <c r="E21" s="45">
        <f>E22+E23+E24</f>
        <v>0</v>
      </c>
      <c r="F21" s="45">
        <f>F22+F23+F24</f>
        <v>41936</v>
      </c>
      <c r="G21" s="45">
        <f>G22+G23+G24</f>
        <v>6100</v>
      </c>
      <c r="H21" s="51">
        <f>H22+H23+H24</f>
        <v>13874</v>
      </c>
      <c r="I21" s="151">
        <f>SUM(D21:H21)</f>
        <v>99847</v>
      </c>
    </row>
    <row r="22" spans="1:9" s="36" customFormat="1" ht="15">
      <c r="A22" s="35" t="s">
        <v>233</v>
      </c>
      <c r="B22" s="37">
        <v>412111</v>
      </c>
      <c r="C22" s="48" t="s">
        <v>65</v>
      </c>
      <c r="D22" s="46">
        <v>26285</v>
      </c>
      <c r="E22" s="46">
        <v>0</v>
      </c>
      <c r="F22" s="46">
        <v>28141</v>
      </c>
      <c r="G22" s="46">
        <v>4500</v>
      </c>
      <c r="H22" s="50">
        <v>10441</v>
      </c>
      <c r="I22" s="152">
        <f>D22+E22+F22+G22+H22</f>
        <v>69367</v>
      </c>
    </row>
    <row r="23" spans="1:9" s="34" customFormat="1" ht="15">
      <c r="A23" s="35" t="s">
        <v>234</v>
      </c>
      <c r="B23" s="37">
        <v>412211</v>
      </c>
      <c r="C23" s="48" t="s">
        <v>66</v>
      </c>
      <c r="D23" s="46">
        <v>11652</v>
      </c>
      <c r="E23" s="46">
        <v>0</v>
      </c>
      <c r="F23" s="46">
        <v>13795</v>
      </c>
      <c r="G23" s="46">
        <v>1600</v>
      </c>
      <c r="H23" s="50">
        <v>3433</v>
      </c>
      <c r="I23" s="152">
        <f>D23+E23+F23+G23+H23</f>
        <v>30480</v>
      </c>
    </row>
    <row r="24" spans="1:9" s="36" customFormat="1" ht="15">
      <c r="A24" s="35" t="s">
        <v>235</v>
      </c>
      <c r="B24" s="37">
        <v>412311</v>
      </c>
      <c r="C24" s="48" t="s">
        <v>67</v>
      </c>
      <c r="D24" s="46">
        <v>0</v>
      </c>
      <c r="E24" s="46">
        <v>0</v>
      </c>
      <c r="F24" s="46">
        <v>0</v>
      </c>
      <c r="G24" s="46">
        <v>0</v>
      </c>
      <c r="H24" s="50">
        <v>0</v>
      </c>
      <c r="I24" s="152">
        <f>D24+E24+F24+G24+H24</f>
        <v>0</v>
      </c>
    </row>
    <row r="25" spans="1:9" s="36" customFormat="1" ht="15">
      <c r="A25" s="33" t="s">
        <v>236</v>
      </c>
      <c r="B25" s="38">
        <v>414</v>
      </c>
      <c r="C25" s="47" t="s">
        <v>68</v>
      </c>
      <c r="D25" s="45">
        <f>D26+D27+D28+D29+D30+D31</f>
        <v>0</v>
      </c>
      <c r="E25" s="45">
        <f>E26+E27+E28+E29+E30+E31</f>
        <v>0</v>
      </c>
      <c r="F25" s="45">
        <f>F26+F27+F28+F29+F30+F31</f>
        <v>3800</v>
      </c>
      <c r="G25" s="45">
        <f>G26+G27+G28+G29+G30+G31</f>
        <v>0</v>
      </c>
      <c r="H25" s="51">
        <f>H26+H27+H28+H29+H30+H31</f>
        <v>7300</v>
      </c>
      <c r="I25" s="151">
        <f>SUM(D25:H25)</f>
        <v>11100</v>
      </c>
    </row>
    <row r="26" spans="1:9" s="36" customFormat="1" ht="15">
      <c r="A26" s="35" t="s">
        <v>237</v>
      </c>
      <c r="B26" s="37">
        <v>414111</v>
      </c>
      <c r="C26" s="48" t="s">
        <v>69</v>
      </c>
      <c r="D26" s="46">
        <v>0</v>
      </c>
      <c r="E26" s="46">
        <v>0</v>
      </c>
      <c r="F26" s="46">
        <v>0</v>
      </c>
      <c r="G26" s="46">
        <v>0</v>
      </c>
      <c r="H26" s="50">
        <v>0</v>
      </c>
      <c r="I26" s="152">
        <f aca="true" t="shared" si="1" ref="I26:I31">D26+E26+F26+G26+H26</f>
        <v>0</v>
      </c>
    </row>
    <row r="27" spans="1:9" s="36" customFormat="1" ht="15">
      <c r="A27" s="35" t="s">
        <v>238</v>
      </c>
      <c r="B27" s="37">
        <v>414121</v>
      </c>
      <c r="C27" s="48" t="s">
        <v>70</v>
      </c>
      <c r="D27" s="46">
        <v>0</v>
      </c>
      <c r="E27" s="46">
        <v>0</v>
      </c>
      <c r="F27" s="46">
        <v>0</v>
      </c>
      <c r="G27" s="46">
        <v>0</v>
      </c>
      <c r="H27" s="50">
        <v>0</v>
      </c>
      <c r="I27" s="152">
        <f t="shared" si="1"/>
        <v>0</v>
      </c>
    </row>
    <row r="28" spans="1:9" s="36" customFormat="1" ht="15">
      <c r="A28" s="35" t="s">
        <v>239</v>
      </c>
      <c r="B28" s="37">
        <v>4141211</v>
      </c>
      <c r="C28" s="48" t="s">
        <v>71</v>
      </c>
      <c r="D28" s="46">
        <v>0</v>
      </c>
      <c r="E28" s="46">
        <v>0</v>
      </c>
      <c r="F28" s="46">
        <v>0</v>
      </c>
      <c r="G28" s="46">
        <v>0</v>
      </c>
      <c r="H28" s="50">
        <v>0</v>
      </c>
      <c r="I28" s="152">
        <f t="shared" si="1"/>
        <v>0</v>
      </c>
    </row>
    <row r="29" spans="1:9" s="34" customFormat="1" ht="15">
      <c r="A29" s="35" t="s">
        <v>240</v>
      </c>
      <c r="B29" s="37">
        <v>414311</v>
      </c>
      <c r="C29" s="48" t="s">
        <v>72</v>
      </c>
      <c r="D29" s="46">
        <v>0</v>
      </c>
      <c r="E29" s="46">
        <v>0</v>
      </c>
      <c r="F29" s="46">
        <v>0</v>
      </c>
      <c r="G29" s="46">
        <v>0</v>
      </c>
      <c r="H29" s="50">
        <v>6000</v>
      </c>
      <c r="I29" s="152">
        <f t="shared" si="1"/>
        <v>6000</v>
      </c>
    </row>
    <row r="30" spans="1:9" s="36" customFormat="1" ht="15.75" customHeight="1">
      <c r="A30" s="35" t="s">
        <v>241</v>
      </c>
      <c r="B30" s="37">
        <v>414411</v>
      </c>
      <c r="C30" s="48" t="s">
        <v>486</v>
      </c>
      <c r="D30" s="46">
        <v>0</v>
      </c>
      <c r="E30" s="46">
        <v>0</v>
      </c>
      <c r="F30" s="46">
        <v>3800</v>
      </c>
      <c r="G30" s="46">
        <v>0</v>
      </c>
      <c r="H30" s="50">
        <v>1000</v>
      </c>
      <c r="I30" s="152">
        <f t="shared" si="1"/>
        <v>4800</v>
      </c>
    </row>
    <row r="31" spans="1:9" s="36" customFormat="1" ht="15">
      <c r="A31" s="35" t="s">
        <v>242</v>
      </c>
      <c r="B31" s="37">
        <v>414314</v>
      </c>
      <c r="C31" s="48" t="s">
        <v>73</v>
      </c>
      <c r="D31" s="46">
        <v>0</v>
      </c>
      <c r="E31" s="46">
        <v>0</v>
      </c>
      <c r="F31" s="46">
        <v>0</v>
      </c>
      <c r="G31" s="46">
        <v>0</v>
      </c>
      <c r="H31" s="50">
        <v>300</v>
      </c>
      <c r="I31" s="152">
        <f t="shared" si="1"/>
        <v>300</v>
      </c>
    </row>
    <row r="32" spans="1:9" s="36" customFormat="1" ht="15">
      <c r="A32" s="33" t="s">
        <v>243</v>
      </c>
      <c r="B32" s="38">
        <v>415</v>
      </c>
      <c r="C32" s="47" t="s">
        <v>74</v>
      </c>
      <c r="D32" s="45">
        <f>D33</f>
        <v>0</v>
      </c>
      <c r="E32" s="45">
        <f>E33</f>
        <v>0</v>
      </c>
      <c r="F32" s="45">
        <f>F33+F34</f>
        <v>0</v>
      </c>
      <c r="G32" s="45">
        <f>G33+G34</f>
        <v>800</v>
      </c>
      <c r="H32" s="51">
        <f>H33</f>
        <v>9339</v>
      </c>
      <c r="I32" s="151">
        <f>D32+E32+F32+G32+H32</f>
        <v>10139</v>
      </c>
    </row>
    <row r="33" spans="1:9" s="36" customFormat="1" ht="15">
      <c r="A33" s="35" t="s">
        <v>244</v>
      </c>
      <c r="B33" s="37">
        <v>415112</v>
      </c>
      <c r="C33" s="48" t="s">
        <v>75</v>
      </c>
      <c r="D33" s="46">
        <v>0</v>
      </c>
      <c r="E33" s="46">
        <v>0</v>
      </c>
      <c r="F33" s="46">
        <v>0</v>
      </c>
      <c r="G33" s="46">
        <v>800</v>
      </c>
      <c r="H33" s="50">
        <v>9339</v>
      </c>
      <c r="I33" s="152">
        <f>G33+H33</f>
        <v>10139</v>
      </c>
    </row>
    <row r="34" spans="1:9" s="36" customFormat="1" ht="15">
      <c r="A34" s="31" t="s">
        <v>416</v>
      </c>
      <c r="B34" s="70">
        <v>415119</v>
      </c>
      <c r="C34" s="71" t="s">
        <v>417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152">
        <f>G34+H34</f>
        <v>0</v>
      </c>
    </row>
    <row r="35" spans="1:9" s="36" customFormat="1" ht="15">
      <c r="A35" s="33" t="s">
        <v>245</v>
      </c>
      <c r="B35" s="38">
        <v>416</v>
      </c>
      <c r="C35" s="47" t="s">
        <v>76</v>
      </c>
      <c r="D35" s="45">
        <f aca="true" t="shared" si="2" ref="D35:I35">D36+D37</f>
        <v>0</v>
      </c>
      <c r="E35" s="45">
        <f t="shared" si="2"/>
        <v>0</v>
      </c>
      <c r="F35" s="45">
        <f t="shared" si="2"/>
        <v>0</v>
      </c>
      <c r="G35" s="45">
        <f t="shared" si="2"/>
        <v>0</v>
      </c>
      <c r="H35" s="51">
        <f t="shared" si="2"/>
        <v>13334</v>
      </c>
      <c r="I35" s="151">
        <f t="shared" si="2"/>
        <v>13334</v>
      </c>
    </row>
    <row r="36" spans="1:9" s="34" customFormat="1" ht="15">
      <c r="A36" s="35" t="s">
        <v>246</v>
      </c>
      <c r="B36" s="37">
        <v>416111</v>
      </c>
      <c r="C36" s="48" t="s">
        <v>77</v>
      </c>
      <c r="D36" s="46">
        <v>0</v>
      </c>
      <c r="E36" s="46">
        <v>0</v>
      </c>
      <c r="F36" s="46">
        <v>0</v>
      </c>
      <c r="G36" s="46">
        <v>0</v>
      </c>
      <c r="H36" s="50">
        <v>10304</v>
      </c>
      <c r="I36" s="152">
        <f>D36+E36+F36+G36+H36</f>
        <v>10304</v>
      </c>
    </row>
    <row r="37" spans="1:9" s="36" customFormat="1" ht="25.5">
      <c r="A37" s="35" t="s">
        <v>247</v>
      </c>
      <c r="B37" s="37">
        <v>416131</v>
      </c>
      <c r="C37" s="48" t="s">
        <v>78</v>
      </c>
      <c r="D37" s="46">
        <v>0</v>
      </c>
      <c r="E37" s="46">
        <v>0</v>
      </c>
      <c r="F37" s="46">
        <v>0</v>
      </c>
      <c r="G37" s="46">
        <v>0</v>
      </c>
      <c r="H37" s="50">
        <v>3030</v>
      </c>
      <c r="I37" s="152">
        <f>D37+E37+F37+G37+H37</f>
        <v>3030</v>
      </c>
    </row>
    <row r="38" spans="1:9" s="34" customFormat="1" ht="25.5">
      <c r="A38" s="25" t="s">
        <v>248</v>
      </c>
      <c r="B38" s="38">
        <v>42</v>
      </c>
      <c r="C38" s="47" t="s">
        <v>418</v>
      </c>
      <c r="D38" s="45">
        <f aca="true" t="shared" si="3" ref="D38:I38">D39+D62+D71+D97+D103+D124</f>
        <v>153221</v>
      </c>
      <c r="E38" s="45">
        <f t="shared" si="3"/>
        <v>0</v>
      </c>
      <c r="F38" s="45">
        <f t="shared" si="3"/>
        <v>2661908</v>
      </c>
      <c r="G38" s="45">
        <f t="shared" si="3"/>
        <v>18948</v>
      </c>
      <c r="H38" s="51">
        <f t="shared" si="3"/>
        <v>135397</v>
      </c>
      <c r="I38" s="151">
        <f t="shared" si="3"/>
        <v>2969474</v>
      </c>
    </row>
    <row r="39" spans="1:9" s="36" customFormat="1" ht="15">
      <c r="A39" s="25" t="s">
        <v>249</v>
      </c>
      <c r="B39" s="38">
        <v>421</v>
      </c>
      <c r="C39" s="47" t="s">
        <v>79</v>
      </c>
      <c r="D39" s="45">
        <f>D40+D41+D42+D43+D44+D45+D46+D47+D48+D49+D50+D51+D52+D53+D54+D55+D56+D57+D58+D60+D61+D59</f>
        <v>35890</v>
      </c>
      <c r="E39" s="45">
        <f>E40+E41+E42+E43+E44+E45+E46+E47+E48+E49+E50+E51+E52+E53+E54+E55+E56+E57+E58+E59+E60+E61</f>
        <v>0</v>
      </c>
      <c r="F39" s="45">
        <f>F40+F41+F42+F43+F44+F45+F46+F47+F48+F49+F50+F51+F52+F53+F54+F55+F56+F57+F58+F60+F61</f>
        <v>1830</v>
      </c>
      <c r="G39" s="45">
        <f>G40+G41+G42+G43+G44+G45+G46+G47+G48+G49+G50+G51+G52+G53+G54+G55+G56+G57+G58+G60+G61</f>
        <v>4312</v>
      </c>
      <c r="H39" s="51">
        <f>H40+H41+H42+H43+H44+H45+H46+H47+H48+H49+H50+H51+H52+H53+H54+H55+H56+H57+H58+H60+H61</f>
        <v>17236</v>
      </c>
      <c r="I39" s="151">
        <f>SUM(D39:H39)</f>
        <v>59268</v>
      </c>
    </row>
    <row r="40" spans="1:9" s="36" customFormat="1" ht="15">
      <c r="A40" s="26" t="s">
        <v>250</v>
      </c>
      <c r="B40" s="37">
        <v>421111</v>
      </c>
      <c r="C40" s="48" t="s">
        <v>80</v>
      </c>
      <c r="D40" s="46">
        <v>300</v>
      </c>
      <c r="E40" s="46">
        <v>0</v>
      </c>
      <c r="F40" s="46">
        <v>0</v>
      </c>
      <c r="G40" s="46">
        <v>262</v>
      </c>
      <c r="H40" s="153">
        <v>1238</v>
      </c>
      <c r="I40" s="152">
        <f>D40+E40+F40+G40+H40</f>
        <v>1800</v>
      </c>
    </row>
    <row r="41" spans="1:9" s="23" customFormat="1" ht="15">
      <c r="A41" s="26" t="s">
        <v>251</v>
      </c>
      <c r="B41" s="37">
        <v>421112</v>
      </c>
      <c r="C41" s="48" t="s">
        <v>81</v>
      </c>
      <c r="D41" s="46">
        <v>0</v>
      </c>
      <c r="E41" s="46">
        <v>0</v>
      </c>
      <c r="F41" s="46">
        <v>0</v>
      </c>
      <c r="G41" s="46">
        <v>0</v>
      </c>
      <c r="H41" s="153">
        <v>50</v>
      </c>
      <c r="I41" s="152">
        <f aca="true" t="shared" si="4" ref="I41:I61">D41+E41+F41+G41+H41</f>
        <v>50</v>
      </c>
    </row>
    <row r="42" spans="1:9" s="23" customFormat="1" ht="15">
      <c r="A42" s="26" t="s">
        <v>252</v>
      </c>
      <c r="B42" s="37">
        <v>421121</v>
      </c>
      <c r="C42" s="48" t="s">
        <v>82</v>
      </c>
      <c r="D42" s="46">
        <v>0</v>
      </c>
      <c r="E42" s="46">
        <v>0</v>
      </c>
      <c r="F42" s="46">
        <v>0</v>
      </c>
      <c r="G42" s="46">
        <v>0</v>
      </c>
      <c r="H42" s="153">
        <v>20</v>
      </c>
      <c r="I42" s="152">
        <f t="shared" si="4"/>
        <v>20</v>
      </c>
    </row>
    <row r="43" spans="1:9" s="27" customFormat="1" ht="15">
      <c r="A43" s="31" t="s">
        <v>253</v>
      </c>
      <c r="B43" s="70">
        <v>421211</v>
      </c>
      <c r="C43" s="48" t="s">
        <v>83</v>
      </c>
      <c r="D43" s="46">
        <v>11820</v>
      </c>
      <c r="E43" s="46">
        <v>0</v>
      </c>
      <c r="F43" s="46">
        <v>1000</v>
      </c>
      <c r="G43" s="46">
        <v>850</v>
      </c>
      <c r="H43" s="153">
        <v>1180</v>
      </c>
      <c r="I43" s="152">
        <f t="shared" si="4"/>
        <v>14850</v>
      </c>
    </row>
    <row r="44" spans="1:9" s="27" customFormat="1" ht="15">
      <c r="A44" s="31" t="s">
        <v>254</v>
      </c>
      <c r="B44" s="70">
        <v>421225</v>
      </c>
      <c r="C44" s="48" t="s">
        <v>84</v>
      </c>
      <c r="D44" s="46">
        <v>16150</v>
      </c>
      <c r="E44" s="46">
        <v>0</v>
      </c>
      <c r="F44" s="46">
        <v>0</v>
      </c>
      <c r="G44" s="46">
        <v>1300</v>
      </c>
      <c r="H44" s="153">
        <v>9700</v>
      </c>
      <c r="I44" s="152">
        <f t="shared" si="4"/>
        <v>27150</v>
      </c>
    </row>
    <row r="45" spans="1:9" s="27" customFormat="1" ht="15">
      <c r="A45" s="26" t="s">
        <v>255</v>
      </c>
      <c r="B45" s="37">
        <v>421311</v>
      </c>
      <c r="C45" s="48" t="s">
        <v>85</v>
      </c>
      <c r="D45" s="46">
        <v>1100</v>
      </c>
      <c r="E45" s="46">
        <v>0</v>
      </c>
      <c r="F45" s="46">
        <v>130</v>
      </c>
      <c r="G45" s="46">
        <v>650</v>
      </c>
      <c r="H45" s="153">
        <v>70</v>
      </c>
      <c r="I45" s="152">
        <f t="shared" si="4"/>
        <v>1950</v>
      </c>
    </row>
    <row r="46" spans="1:9" s="32" customFormat="1" ht="15">
      <c r="A46" s="26" t="s">
        <v>256</v>
      </c>
      <c r="B46" s="37">
        <v>421321</v>
      </c>
      <c r="C46" s="48" t="s">
        <v>86</v>
      </c>
      <c r="D46" s="46">
        <v>300</v>
      </c>
      <c r="E46" s="46">
        <v>0</v>
      </c>
      <c r="F46" s="46">
        <v>0</v>
      </c>
      <c r="G46" s="46">
        <v>0</v>
      </c>
      <c r="H46" s="153">
        <v>60</v>
      </c>
      <c r="I46" s="152">
        <f t="shared" si="4"/>
        <v>360</v>
      </c>
    </row>
    <row r="47" spans="1:9" s="32" customFormat="1" ht="15">
      <c r="A47" s="26" t="s">
        <v>257</v>
      </c>
      <c r="B47" s="37">
        <v>421324</v>
      </c>
      <c r="C47" s="48" t="s">
        <v>87</v>
      </c>
      <c r="D47" s="46">
        <v>0</v>
      </c>
      <c r="E47" s="46">
        <v>0</v>
      </c>
      <c r="F47" s="46">
        <v>200</v>
      </c>
      <c r="G47" s="46">
        <v>0</v>
      </c>
      <c r="H47" s="153">
        <v>748</v>
      </c>
      <c r="I47" s="152">
        <f t="shared" si="4"/>
        <v>948</v>
      </c>
    </row>
    <row r="48" spans="1:9" s="27" customFormat="1" ht="15">
      <c r="A48" s="26" t="s">
        <v>258</v>
      </c>
      <c r="B48" s="37">
        <v>421325</v>
      </c>
      <c r="C48" s="48" t="s">
        <v>88</v>
      </c>
      <c r="D48" s="46">
        <v>1100</v>
      </c>
      <c r="E48" s="46">
        <v>0</v>
      </c>
      <c r="F48" s="46">
        <v>500</v>
      </c>
      <c r="G48" s="46">
        <v>300</v>
      </c>
      <c r="H48" s="153">
        <v>35</v>
      </c>
      <c r="I48" s="152">
        <f t="shared" si="4"/>
        <v>1935</v>
      </c>
    </row>
    <row r="49" spans="1:9" s="27" customFormat="1" ht="15">
      <c r="A49" s="26" t="s">
        <v>259</v>
      </c>
      <c r="B49" s="37">
        <v>421391</v>
      </c>
      <c r="C49" s="48" t="s">
        <v>89</v>
      </c>
      <c r="D49" s="46">
        <v>0</v>
      </c>
      <c r="E49" s="46">
        <v>0</v>
      </c>
      <c r="F49" s="46">
        <v>0</v>
      </c>
      <c r="G49" s="46">
        <v>0</v>
      </c>
      <c r="H49" s="153">
        <v>100</v>
      </c>
      <c r="I49" s="152">
        <f t="shared" si="4"/>
        <v>100</v>
      </c>
    </row>
    <row r="50" spans="1:9" s="27" customFormat="1" ht="15">
      <c r="A50" s="26" t="s">
        <v>260</v>
      </c>
      <c r="B50" s="37">
        <v>421411</v>
      </c>
      <c r="C50" s="48" t="s">
        <v>90</v>
      </c>
      <c r="D50" s="46">
        <v>1000</v>
      </c>
      <c r="E50" s="46">
        <v>0</v>
      </c>
      <c r="F50" s="46">
        <v>0</v>
      </c>
      <c r="G50" s="46">
        <v>350</v>
      </c>
      <c r="H50" s="153">
        <v>210</v>
      </c>
      <c r="I50" s="152">
        <f t="shared" si="4"/>
        <v>1560</v>
      </c>
    </row>
    <row r="51" spans="1:9" s="27" customFormat="1" ht="15">
      <c r="A51" s="26" t="s">
        <v>261</v>
      </c>
      <c r="B51" s="37">
        <v>421412</v>
      </c>
      <c r="C51" s="48" t="s">
        <v>91</v>
      </c>
      <c r="D51" s="46">
        <v>600</v>
      </c>
      <c r="E51" s="46">
        <v>0</v>
      </c>
      <c r="F51" s="46">
        <v>0</v>
      </c>
      <c r="G51" s="46">
        <v>100</v>
      </c>
      <c r="H51" s="153">
        <v>20</v>
      </c>
      <c r="I51" s="152">
        <f t="shared" si="4"/>
        <v>720</v>
      </c>
    </row>
    <row r="52" spans="1:9" s="27" customFormat="1" ht="15">
      <c r="A52" s="26" t="s">
        <v>262</v>
      </c>
      <c r="B52" s="37">
        <v>421414</v>
      </c>
      <c r="C52" s="48" t="s">
        <v>92</v>
      </c>
      <c r="D52" s="46">
        <v>0</v>
      </c>
      <c r="E52" s="46">
        <v>0</v>
      </c>
      <c r="F52" s="46">
        <v>0</v>
      </c>
      <c r="G52" s="46">
        <v>0</v>
      </c>
      <c r="H52" s="153">
        <v>840</v>
      </c>
      <c r="I52" s="152">
        <f t="shared" si="4"/>
        <v>840</v>
      </c>
    </row>
    <row r="53" spans="1:9" s="27" customFormat="1" ht="15">
      <c r="A53" s="26" t="s">
        <v>263</v>
      </c>
      <c r="B53" s="37">
        <v>4214191</v>
      </c>
      <c r="C53" s="48" t="s">
        <v>93</v>
      </c>
      <c r="D53" s="46">
        <v>600</v>
      </c>
      <c r="E53" s="46">
        <v>0</v>
      </c>
      <c r="F53" s="46">
        <v>0</v>
      </c>
      <c r="G53" s="46">
        <v>0</v>
      </c>
      <c r="H53" s="153">
        <v>240</v>
      </c>
      <c r="I53" s="152">
        <f t="shared" si="4"/>
        <v>840</v>
      </c>
    </row>
    <row r="54" spans="1:9" s="27" customFormat="1" ht="15">
      <c r="A54" s="26" t="s">
        <v>264</v>
      </c>
      <c r="B54" s="37">
        <v>421421</v>
      </c>
      <c r="C54" s="48" t="s">
        <v>94</v>
      </c>
      <c r="D54" s="46">
        <v>855</v>
      </c>
      <c r="E54" s="46">
        <v>0</v>
      </c>
      <c r="F54" s="46">
        <v>0</v>
      </c>
      <c r="G54" s="46">
        <v>500</v>
      </c>
      <c r="H54" s="153">
        <v>245</v>
      </c>
      <c r="I54" s="152">
        <f t="shared" si="4"/>
        <v>1600</v>
      </c>
    </row>
    <row r="55" spans="1:9" s="27" customFormat="1" ht="15">
      <c r="A55" s="26" t="s">
        <v>265</v>
      </c>
      <c r="B55" s="37">
        <v>421511</v>
      </c>
      <c r="C55" s="48" t="s">
        <v>95</v>
      </c>
      <c r="D55" s="46">
        <v>1100</v>
      </c>
      <c r="E55" s="46">
        <v>0</v>
      </c>
      <c r="F55" s="46">
        <v>0</v>
      </c>
      <c r="G55" s="46">
        <v>0</v>
      </c>
      <c r="H55" s="153">
        <v>400</v>
      </c>
      <c r="I55" s="152">
        <f t="shared" si="4"/>
        <v>1500</v>
      </c>
    </row>
    <row r="56" spans="1:9" s="27" customFormat="1" ht="15">
      <c r="A56" s="26" t="s">
        <v>266</v>
      </c>
      <c r="B56" s="37">
        <v>421512</v>
      </c>
      <c r="C56" s="48" t="s">
        <v>96</v>
      </c>
      <c r="D56" s="46">
        <v>145</v>
      </c>
      <c r="E56" s="46">
        <v>0</v>
      </c>
      <c r="F56" s="46">
        <v>0</v>
      </c>
      <c r="G56" s="46">
        <v>0</v>
      </c>
      <c r="H56" s="153">
        <v>900</v>
      </c>
      <c r="I56" s="152">
        <f t="shared" si="4"/>
        <v>1045</v>
      </c>
    </row>
    <row r="57" spans="1:9" s="27" customFormat="1" ht="15">
      <c r="A57" s="26" t="s">
        <v>267</v>
      </c>
      <c r="B57" s="37">
        <v>421521</v>
      </c>
      <c r="C57" s="48" t="s">
        <v>97</v>
      </c>
      <c r="D57" s="46">
        <v>0</v>
      </c>
      <c r="E57" s="46">
        <v>0</v>
      </c>
      <c r="F57" s="46">
        <v>0</v>
      </c>
      <c r="G57" s="46">
        <v>0</v>
      </c>
      <c r="H57" s="153">
        <v>240</v>
      </c>
      <c r="I57" s="152">
        <f t="shared" si="4"/>
        <v>240</v>
      </c>
    </row>
    <row r="58" spans="1:9" s="27" customFormat="1" ht="15">
      <c r="A58" s="26" t="s">
        <v>268</v>
      </c>
      <c r="B58" s="37">
        <v>421612</v>
      </c>
      <c r="C58" s="48" t="s">
        <v>98</v>
      </c>
      <c r="D58" s="46">
        <v>0</v>
      </c>
      <c r="E58" s="46">
        <v>0</v>
      </c>
      <c r="F58" s="46">
        <v>0</v>
      </c>
      <c r="G58" s="46">
        <v>0</v>
      </c>
      <c r="H58" s="153">
        <v>180</v>
      </c>
      <c r="I58" s="152">
        <f t="shared" si="4"/>
        <v>180</v>
      </c>
    </row>
    <row r="59" spans="1:9" s="27" customFormat="1" ht="15">
      <c r="A59" s="26" t="s">
        <v>269</v>
      </c>
      <c r="B59" s="37">
        <v>421619</v>
      </c>
      <c r="C59" s="48" t="s">
        <v>472</v>
      </c>
      <c r="D59" s="46">
        <v>720</v>
      </c>
      <c r="E59" s="46">
        <v>0</v>
      </c>
      <c r="F59" s="46">
        <v>0</v>
      </c>
      <c r="G59" s="46">
        <v>0</v>
      </c>
      <c r="H59" s="153">
        <v>0</v>
      </c>
      <c r="I59" s="152">
        <f t="shared" si="4"/>
        <v>720</v>
      </c>
    </row>
    <row r="60" spans="1:9" s="27" customFormat="1" ht="15">
      <c r="A60" s="26" t="s">
        <v>270</v>
      </c>
      <c r="B60" s="37">
        <v>421625</v>
      </c>
      <c r="C60" s="48" t="s">
        <v>99</v>
      </c>
      <c r="D60" s="46">
        <v>100</v>
      </c>
      <c r="E60" s="46">
        <v>0</v>
      </c>
      <c r="F60" s="46">
        <v>0</v>
      </c>
      <c r="G60" s="46">
        <v>0</v>
      </c>
      <c r="H60" s="153">
        <v>260</v>
      </c>
      <c r="I60" s="152">
        <f t="shared" si="4"/>
        <v>360</v>
      </c>
    </row>
    <row r="61" spans="1:9" s="27" customFormat="1" ht="15">
      <c r="A61" s="26" t="s">
        <v>473</v>
      </c>
      <c r="B61" s="37">
        <v>4219191</v>
      </c>
      <c r="C61" s="48" t="s">
        <v>100</v>
      </c>
      <c r="D61" s="46">
        <v>0</v>
      </c>
      <c r="E61" s="46">
        <v>0</v>
      </c>
      <c r="F61" s="46">
        <v>0</v>
      </c>
      <c r="G61" s="46">
        <v>0</v>
      </c>
      <c r="H61" s="153">
        <v>500</v>
      </c>
      <c r="I61" s="152">
        <f t="shared" si="4"/>
        <v>500</v>
      </c>
    </row>
    <row r="62" spans="1:9" s="27" customFormat="1" ht="15">
      <c r="A62" s="25" t="s">
        <v>271</v>
      </c>
      <c r="B62" s="38">
        <v>422</v>
      </c>
      <c r="C62" s="47" t="s">
        <v>101</v>
      </c>
      <c r="D62" s="45">
        <f aca="true" t="shared" si="5" ref="D62:I62">D63+D64+D65+D66+D67+D68+D69+D70</f>
        <v>463</v>
      </c>
      <c r="E62" s="45">
        <f t="shared" si="5"/>
        <v>0</v>
      </c>
      <c r="F62" s="45">
        <f t="shared" si="5"/>
        <v>0</v>
      </c>
      <c r="G62" s="45">
        <f t="shared" si="5"/>
        <v>1896</v>
      </c>
      <c r="H62" s="51">
        <f t="shared" si="5"/>
        <v>7141</v>
      </c>
      <c r="I62" s="151">
        <f t="shared" si="5"/>
        <v>9500</v>
      </c>
    </row>
    <row r="63" spans="1:9" s="27" customFormat="1" ht="15">
      <c r="A63" s="26" t="s">
        <v>272</v>
      </c>
      <c r="B63" s="37">
        <v>422111</v>
      </c>
      <c r="C63" s="48" t="s">
        <v>102</v>
      </c>
      <c r="D63" s="46">
        <v>400</v>
      </c>
      <c r="E63" s="46">
        <v>0</v>
      </c>
      <c r="F63" s="46"/>
      <c r="G63" s="46">
        <v>0</v>
      </c>
      <c r="H63" s="50">
        <v>1100</v>
      </c>
      <c r="I63" s="152">
        <f>D63+E63+F63+G63+H63</f>
        <v>1500</v>
      </c>
    </row>
    <row r="64" spans="1:9" s="23" customFormat="1" ht="15">
      <c r="A64" s="26" t="s">
        <v>273</v>
      </c>
      <c r="B64" s="37">
        <v>422121</v>
      </c>
      <c r="C64" s="48" t="s">
        <v>103</v>
      </c>
      <c r="D64" s="46">
        <v>23</v>
      </c>
      <c r="E64" s="46">
        <v>0</v>
      </c>
      <c r="F64" s="46">
        <v>0</v>
      </c>
      <c r="G64" s="46">
        <v>0</v>
      </c>
      <c r="H64" s="50">
        <v>577</v>
      </c>
      <c r="I64" s="152">
        <f aca="true" t="shared" si="6" ref="I64:I70">D64+E64+F64+G64+H64</f>
        <v>600</v>
      </c>
    </row>
    <row r="65" spans="1:9" s="27" customFormat="1" ht="15">
      <c r="A65" s="26" t="s">
        <v>274</v>
      </c>
      <c r="B65" s="37">
        <v>422131</v>
      </c>
      <c r="C65" s="48" t="s">
        <v>104</v>
      </c>
      <c r="D65" s="46">
        <v>40</v>
      </c>
      <c r="E65" s="46">
        <v>0</v>
      </c>
      <c r="F65" s="46">
        <v>0</v>
      </c>
      <c r="G65" s="46">
        <v>0</v>
      </c>
      <c r="H65" s="50">
        <v>910</v>
      </c>
      <c r="I65" s="152">
        <f t="shared" si="6"/>
        <v>950</v>
      </c>
    </row>
    <row r="66" spans="1:9" s="27" customFormat="1" ht="15">
      <c r="A66" s="26" t="s">
        <v>275</v>
      </c>
      <c r="B66" s="37">
        <v>422199</v>
      </c>
      <c r="C66" s="48" t="s">
        <v>105</v>
      </c>
      <c r="D66" s="46">
        <v>0</v>
      </c>
      <c r="E66" s="46">
        <v>0</v>
      </c>
      <c r="F66" s="46">
        <v>0</v>
      </c>
      <c r="G66" s="46">
        <v>0</v>
      </c>
      <c r="H66" s="50">
        <v>500</v>
      </c>
      <c r="I66" s="152">
        <f t="shared" si="6"/>
        <v>500</v>
      </c>
    </row>
    <row r="67" spans="1:9" s="27" customFormat="1" ht="15">
      <c r="A67" s="26" t="s">
        <v>276</v>
      </c>
      <c r="B67" s="37">
        <v>422211</v>
      </c>
      <c r="C67" s="48" t="s">
        <v>106</v>
      </c>
      <c r="D67" s="46">
        <v>0</v>
      </c>
      <c r="E67" s="46">
        <v>0</v>
      </c>
      <c r="F67" s="46">
        <v>0</v>
      </c>
      <c r="G67" s="46">
        <v>200</v>
      </c>
      <c r="H67" s="50">
        <v>1300</v>
      </c>
      <c r="I67" s="152">
        <f t="shared" si="6"/>
        <v>1500</v>
      </c>
    </row>
    <row r="68" spans="1:9" s="27" customFormat="1" ht="17.25" customHeight="1">
      <c r="A68" s="26" t="s">
        <v>277</v>
      </c>
      <c r="B68" s="37">
        <v>422221</v>
      </c>
      <c r="C68" s="48" t="s">
        <v>487</v>
      </c>
      <c r="D68" s="46">
        <v>0</v>
      </c>
      <c r="E68" s="46">
        <v>0</v>
      </c>
      <c r="F68" s="46">
        <v>0</v>
      </c>
      <c r="G68" s="46">
        <v>800</v>
      </c>
      <c r="H68" s="50">
        <v>1600</v>
      </c>
      <c r="I68" s="152">
        <f t="shared" si="6"/>
        <v>2400</v>
      </c>
    </row>
    <row r="69" spans="1:9" s="27" customFormat="1" ht="15">
      <c r="A69" s="26" t="s">
        <v>278</v>
      </c>
      <c r="B69" s="37">
        <v>422231</v>
      </c>
      <c r="C69" s="48" t="s">
        <v>107</v>
      </c>
      <c r="D69" s="46">
        <v>0</v>
      </c>
      <c r="E69" s="46">
        <v>0</v>
      </c>
      <c r="F69" s="46">
        <v>0</v>
      </c>
      <c r="G69" s="46">
        <v>896</v>
      </c>
      <c r="H69" s="50">
        <v>604</v>
      </c>
      <c r="I69" s="152">
        <f t="shared" si="6"/>
        <v>1500</v>
      </c>
    </row>
    <row r="70" spans="1:9" s="27" customFormat="1" ht="15">
      <c r="A70" s="26" t="s">
        <v>279</v>
      </c>
      <c r="B70" s="37">
        <v>422299</v>
      </c>
      <c r="C70" s="48" t="s">
        <v>108</v>
      </c>
      <c r="D70" s="46">
        <v>0</v>
      </c>
      <c r="E70" s="46">
        <v>0</v>
      </c>
      <c r="F70" s="46">
        <v>0</v>
      </c>
      <c r="G70" s="46">
        <v>0</v>
      </c>
      <c r="H70" s="50">
        <v>550</v>
      </c>
      <c r="I70" s="152">
        <f t="shared" si="6"/>
        <v>550</v>
      </c>
    </row>
    <row r="71" spans="1:9" s="27" customFormat="1" ht="15">
      <c r="A71" s="25" t="s">
        <v>280</v>
      </c>
      <c r="B71" s="38">
        <v>423</v>
      </c>
      <c r="C71" s="47" t="s">
        <v>109</v>
      </c>
      <c r="D71" s="45">
        <f>D72+D73+D74+D75+D76+D77+D78+D79+D80+D81+D82+D83+D84+D85+D86+D87+D88+D89+D90+D91+D92+D93+D94+D95+D96</f>
        <v>69331</v>
      </c>
      <c r="E71" s="45">
        <f>E72+E73+E74+E75+E76+E77+E78+E79+E80+E81+E82+E83+E84+E85+E86+E87+E88+E89+E90+E91+E92+E93+E94+E95+E96</f>
        <v>0</v>
      </c>
      <c r="F71" s="45">
        <f>F72+F73+F74+F75+F76+F77+F78+F79+F80+F81+F82+F83+F84+F85+F86+F87+F88+F89+F90+F91+F92+F93+F94+F95+F96</f>
        <v>0</v>
      </c>
      <c r="G71" s="45">
        <f>G72+G73+G74+G75+G76+G77+G78+G79+G80+G81+G82+G83+G84+G85+G86+G87+G88+G89+G90+G91+G92+G93+G94+G95+G96</f>
        <v>12340</v>
      </c>
      <c r="H71" s="51">
        <f>H72+H73+H74+H75+H76+H77+H78+H79+H80+H81+H82+H83+H84+H85+H86+H87+H88+H89+H90+H91+H92+H93+H94+H95+H96</f>
        <v>32401</v>
      </c>
      <c r="I71" s="151">
        <f>SUM(D71:H71)</f>
        <v>114072</v>
      </c>
    </row>
    <row r="72" spans="1:9" s="27" customFormat="1" ht="15">
      <c r="A72" s="26" t="s">
        <v>281</v>
      </c>
      <c r="B72" s="37">
        <v>423111</v>
      </c>
      <c r="C72" s="48" t="s">
        <v>110</v>
      </c>
      <c r="D72" s="50">
        <v>0</v>
      </c>
      <c r="E72" s="50">
        <v>0</v>
      </c>
      <c r="F72" s="50">
        <v>0</v>
      </c>
      <c r="G72" s="50">
        <v>390</v>
      </c>
      <c r="H72" s="50">
        <v>210</v>
      </c>
      <c r="I72" s="152">
        <f>D72+E72+F72+G72+H72</f>
        <v>600</v>
      </c>
    </row>
    <row r="73" spans="1:9" s="23" customFormat="1" ht="15">
      <c r="A73" s="26" t="s">
        <v>282</v>
      </c>
      <c r="B73" s="37">
        <v>423191</v>
      </c>
      <c r="C73" s="48" t="s">
        <v>111</v>
      </c>
      <c r="D73" s="50">
        <v>7379</v>
      </c>
      <c r="E73" s="50">
        <v>0</v>
      </c>
      <c r="F73" s="50">
        <v>0</v>
      </c>
      <c r="G73" s="50">
        <v>11350</v>
      </c>
      <c r="H73" s="50">
        <v>7271</v>
      </c>
      <c r="I73" s="152">
        <f aca="true" t="shared" si="7" ref="I73:I96">D73+E73+F73+G73+H73</f>
        <v>26000</v>
      </c>
    </row>
    <row r="74" spans="1:9" s="27" customFormat="1" ht="15">
      <c r="A74" s="26" t="s">
        <v>283</v>
      </c>
      <c r="B74" s="37">
        <v>423199</v>
      </c>
      <c r="C74" s="48" t="s">
        <v>112</v>
      </c>
      <c r="D74" s="50">
        <v>0</v>
      </c>
      <c r="E74" s="50">
        <v>0</v>
      </c>
      <c r="F74" s="50">
        <v>0</v>
      </c>
      <c r="G74" s="50">
        <v>0</v>
      </c>
      <c r="H74" s="50">
        <v>390</v>
      </c>
      <c r="I74" s="152">
        <f t="shared" si="7"/>
        <v>390</v>
      </c>
    </row>
    <row r="75" spans="1:9" s="27" customFormat="1" ht="15">
      <c r="A75" s="26" t="s">
        <v>284</v>
      </c>
      <c r="B75" s="37">
        <v>423212</v>
      </c>
      <c r="C75" s="48" t="s">
        <v>113</v>
      </c>
      <c r="D75" s="50">
        <v>49560</v>
      </c>
      <c r="E75" s="50">
        <v>0</v>
      </c>
      <c r="F75" s="50">
        <v>0</v>
      </c>
      <c r="G75" s="50">
        <v>0</v>
      </c>
      <c r="H75" s="50">
        <v>0</v>
      </c>
      <c r="I75" s="152">
        <f t="shared" si="7"/>
        <v>49560</v>
      </c>
    </row>
    <row r="76" spans="1:9" s="27" customFormat="1" ht="15">
      <c r="A76" s="31" t="s">
        <v>285</v>
      </c>
      <c r="B76" s="70">
        <v>423221</v>
      </c>
      <c r="C76" s="71" t="s">
        <v>114</v>
      </c>
      <c r="D76" s="50">
        <v>0</v>
      </c>
      <c r="E76" s="50">
        <v>0</v>
      </c>
      <c r="F76" s="50">
        <v>0</v>
      </c>
      <c r="G76" s="50">
        <v>0</v>
      </c>
      <c r="H76" s="50">
        <v>600</v>
      </c>
      <c r="I76" s="152">
        <f t="shared" si="7"/>
        <v>600</v>
      </c>
    </row>
    <row r="77" spans="1:9" s="27" customFormat="1" ht="15">
      <c r="A77" s="26" t="s">
        <v>286</v>
      </c>
      <c r="B77" s="37">
        <v>423311</v>
      </c>
      <c r="C77" s="48" t="s">
        <v>115</v>
      </c>
      <c r="D77" s="50">
        <v>0</v>
      </c>
      <c r="E77" s="50">
        <v>0</v>
      </c>
      <c r="F77" s="50">
        <v>0</v>
      </c>
      <c r="G77" s="50">
        <v>0</v>
      </c>
      <c r="H77" s="50">
        <v>4588</v>
      </c>
      <c r="I77" s="152">
        <f t="shared" si="7"/>
        <v>4588</v>
      </c>
    </row>
    <row r="78" spans="1:9" s="27" customFormat="1" ht="15">
      <c r="A78" s="26" t="s">
        <v>287</v>
      </c>
      <c r="B78" s="37">
        <v>423321</v>
      </c>
      <c r="C78" s="48" t="s">
        <v>116</v>
      </c>
      <c r="D78" s="50">
        <v>0</v>
      </c>
      <c r="E78" s="50">
        <v>0</v>
      </c>
      <c r="F78" s="50">
        <v>0</v>
      </c>
      <c r="G78" s="50">
        <v>0</v>
      </c>
      <c r="H78" s="50">
        <v>250</v>
      </c>
      <c r="I78" s="152">
        <f t="shared" si="7"/>
        <v>250</v>
      </c>
    </row>
    <row r="79" spans="1:9" s="27" customFormat="1" ht="15">
      <c r="A79" s="26" t="s">
        <v>288</v>
      </c>
      <c r="B79" s="37">
        <v>423322</v>
      </c>
      <c r="C79" s="48" t="s">
        <v>117</v>
      </c>
      <c r="D79" s="50">
        <v>0</v>
      </c>
      <c r="E79" s="50">
        <v>0</v>
      </c>
      <c r="F79" s="50">
        <v>0</v>
      </c>
      <c r="G79" s="50">
        <v>0</v>
      </c>
      <c r="H79" s="50">
        <v>64</v>
      </c>
      <c r="I79" s="152">
        <f t="shared" si="7"/>
        <v>64</v>
      </c>
    </row>
    <row r="80" spans="1:9" s="27" customFormat="1" ht="15">
      <c r="A80" s="26" t="s">
        <v>289</v>
      </c>
      <c r="B80" s="37">
        <v>423391</v>
      </c>
      <c r="C80" s="48" t="s">
        <v>118</v>
      </c>
      <c r="D80" s="50">
        <v>0</v>
      </c>
      <c r="E80" s="50">
        <v>0</v>
      </c>
      <c r="F80" s="50">
        <v>0</v>
      </c>
      <c r="G80" s="50">
        <v>0</v>
      </c>
      <c r="H80" s="50">
        <v>400</v>
      </c>
      <c r="I80" s="152">
        <f t="shared" si="7"/>
        <v>400</v>
      </c>
    </row>
    <row r="81" spans="1:9" s="27" customFormat="1" ht="15">
      <c r="A81" s="31" t="s">
        <v>290</v>
      </c>
      <c r="B81" s="70">
        <v>423392</v>
      </c>
      <c r="C81" s="48" t="s">
        <v>119</v>
      </c>
      <c r="D81" s="50">
        <v>200</v>
      </c>
      <c r="E81" s="50">
        <v>0</v>
      </c>
      <c r="F81" s="50">
        <v>0</v>
      </c>
      <c r="G81" s="50">
        <v>0</v>
      </c>
      <c r="H81" s="50">
        <v>500</v>
      </c>
      <c r="I81" s="152">
        <f t="shared" si="7"/>
        <v>700</v>
      </c>
    </row>
    <row r="82" spans="1:9" s="27" customFormat="1" ht="15">
      <c r="A82" s="26" t="s">
        <v>291</v>
      </c>
      <c r="B82" s="37">
        <v>423418</v>
      </c>
      <c r="C82" s="48" t="s">
        <v>120</v>
      </c>
      <c r="D82" s="50">
        <v>253</v>
      </c>
      <c r="E82" s="50">
        <v>0</v>
      </c>
      <c r="F82" s="50">
        <v>0</v>
      </c>
      <c r="G82" s="50">
        <v>0</v>
      </c>
      <c r="H82" s="50">
        <v>587</v>
      </c>
      <c r="I82" s="152">
        <f t="shared" si="7"/>
        <v>840</v>
      </c>
    </row>
    <row r="83" spans="1:9" s="32" customFormat="1" ht="25.5">
      <c r="A83" s="26" t="s">
        <v>292</v>
      </c>
      <c r="B83" s="37">
        <v>423419</v>
      </c>
      <c r="C83" s="48" t="s">
        <v>121</v>
      </c>
      <c r="D83" s="50">
        <v>3357</v>
      </c>
      <c r="E83" s="50">
        <v>0</v>
      </c>
      <c r="F83" s="50">
        <v>0</v>
      </c>
      <c r="G83" s="50">
        <v>0</v>
      </c>
      <c r="H83" s="50">
        <v>2043</v>
      </c>
      <c r="I83" s="152">
        <f t="shared" si="7"/>
        <v>5400</v>
      </c>
    </row>
    <row r="84" spans="1:9" s="27" customFormat="1" ht="15">
      <c r="A84" s="26" t="s">
        <v>293</v>
      </c>
      <c r="B84" s="37">
        <v>423422</v>
      </c>
      <c r="C84" s="48" t="s">
        <v>122</v>
      </c>
      <c r="D84" s="50">
        <v>3200</v>
      </c>
      <c r="E84" s="50">
        <v>0</v>
      </c>
      <c r="F84" s="50">
        <v>0</v>
      </c>
      <c r="G84" s="50">
        <v>0</v>
      </c>
      <c r="H84" s="50">
        <v>520</v>
      </c>
      <c r="I84" s="152">
        <f t="shared" si="7"/>
        <v>3720</v>
      </c>
    </row>
    <row r="85" spans="1:9" s="27" customFormat="1" ht="15">
      <c r="A85" s="26" t="s">
        <v>294</v>
      </c>
      <c r="B85" s="37">
        <v>423432</v>
      </c>
      <c r="C85" s="48" t="s">
        <v>123</v>
      </c>
      <c r="D85" s="50">
        <v>0</v>
      </c>
      <c r="E85" s="50">
        <v>0</v>
      </c>
      <c r="F85" s="50">
        <v>0</v>
      </c>
      <c r="G85" s="50">
        <v>0</v>
      </c>
      <c r="H85" s="50">
        <v>216</v>
      </c>
      <c r="I85" s="152">
        <f t="shared" si="7"/>
        <v>216</v>
      </c>
    </row>
    <row r="86" spans="1:9" s="27" customFormat="1" ht="15">
      <c r="A86" s="26" t="s">
        <v>295</v>
      </c>
      <c r="B86" s="37">
        <v>423521</v>
      </c>
      <c r="C86" s="48" t="s">
        <v>124</v>
      </c>
      <c r="D86" s="50">
        <v>0</v>
      </c>
      <c r="E86" s="50">
        <v>0</v>
      </c>
      <c r="F86" s="50">
        <v>0</v>
      </c>
      <c r="G86" s="50">
        <v>0</v>
      </c>
      <c r="H86" s="50">
        <v>600</v>
      </c>
      <c r="I86" s="152">
        <f t="shared" si="7"/>
        <v>600</v>
      </c>
    </row>
    <row r="87" spans="1:9" s="27" customFormat="1" ht="26.25">
      <c r="A87" s="26" t="s">
        <v>296</v>
      </c>
      <c r="B87" s="37">
        <v>423591</v>
      </c>
      <c r="C87" s="72" t="s">
        <v>125</v>
      </c>
      <c r="D87" s="50">
        <v>0</v>
      </c>
      <c r="E87" s="50">
        <v>0</v>
      </c>
      <c r="F87" s="50">
        <v>0</v>
      </c>
      <c r="G87" s="50">
        <v>0</v>
      </c>
      <c r="H87" s="50">
        <v>6474</v>
      </c>
      <c r="I87" s="152">
        <f t="shared" si="7"/>
        <v>6474</v>
      </c>
    </row>
    <row r="88" spans="1:9" s="27" customFormat="1" ht="15">
      <c r="A88" s="26" t="s">
        <v>297</v>
      </c>
      <c r="B88" s="37">
        <v>423592</v>
      </c>
      <c r="C88" s="48" t="s">
        <v>126</v>
      </c>
      <c r="D88" s="50">
        <v>232</v>
      </c>
      <c r="E88" s="50">
        <v>0</v>
      </c>
      <c r="F88" s="50">
        <v>0</v>
      </c>
      <c r="G88" s="50"/>
      <c r="H88" s="50">
        <v>944</v>
      </c>
      <c r="I88" s="152">
        <f t="shared" si="7"/>
        <v>1176</v>
      </c>
    </row>
    <row r="89" spans="1:9" s="27" customFormat="1" ht="15">
      <c r="A89" s="26" t="s">
        <v>298</v>
      </c>
      <c r="B89" s="37">
        <v>4235921</v>
      </c>
      <c r="C89" s="48" t="s">
        <v>127</v>
      </c>
      <c r="D89" s="50">
        <v>2000</v>
      </c>
      <c r="E89" s="50">
        <v>0</v>
      </c>
      <c r="F89" s="50">
        <v>0</v>
      </c>
      <c r="G89" s="50">
        <v>0</v>
      </c>
      <c r="H89" s="50">
        <v>0</v>
      </c>
      <c r="I89" s="152">
        <f t="shared" si="7"/>
        <v>2000</v>
      </c>
    </row>
    <row r="90" spans="1:9" s="27" customFormat="1" ht="15">
      <c r="A90" s="26" t="s">
        <v>299</v>
      </c>
      <c r="B90" s="37">
        <v>4235922</v>
      </c>
      <c r="C90" s="48" t="s">
        <v>128</v>
      </c>
      <c r="D90" s="50">
        <v>0</v>
      </c>
      <c r="E90" s="50">
        <v>0</v>
      </c>
      <c r="F90" s="50">
        <v>0</v>
      </c>
      <c r="G90" s="50">
        <v>0</v>
      </c>
      <c r="H90" s="50">
        <v>1388</v>
      </c>
      <c r="I90" s="152">
        <f t="shared" si="7"/>
        <v>1388</v>
      </c>
    </row>
    <row r="91" spans="1:9" s="27" customFormat="1" ht="15">
      <c r="A91" s="26" t="s">
        <v>300</v>
      </c>
      <c r="B91" s="37">
        <v>423593</v>
      </c>
      <c r="C91" s="48" t="s">
        <v>129</v>
      </c>
      <c r="D91" s="50">
        <v>450</v>
      </c>
      <c r="E91" s="50">
        <v>0</v>
      </c>
      <c r="F91" s="50">
        <v>0</v>
      </c>
      <c r="G91" s="50">
        <v>0</v>
      </c>
      <c r="H91" s="50">
        <v>726</v>
      </c>
      <c r="I91" s="152">
        <f t="shared" si="7"/>
        <v>1176</v>
      </c>
    </row>
    <row r="92" spans="1:9" s="27" customFormat="1" ht="15">
      <c r="A92" s="26" t="s">
        <v>301</v>
      </c>
      <c r="B92" s="37">
        <v>423612</v>
      </c>
      <c r="C92" s="48" t="s">
        <v>130</v>
      </c>
      <c r="D92" s="50">
        <v>300</v>
      </c>
      <c r="E92" s="50">
        <v>0</v>
      </c>
      <c r="F92" s="50">
        <v>0</v>
      </c>
      <c r="G92" s="50">
        <v>0</v>
      </c>
      <c r="H92" s="50">
        <v>200</v>
      </c>
      <c r="I92" s="152">
        <f t="shared" si="7"/>
        <v>500</v>
      </c>
    </row>
    <row r="93" spans="1:9" s="27" customFormat="1" ht="15">
      <c r="A93" s="26" t="s">
        <v>302</v>
      </c>
      <c r="B93" s="37">
        <v>423711</v>
      </c>
      <c r="C93" s="48" t="s">
        <v>131</v>
      </c>
      <c r="D93" s="50">
        <v>220</v>
      </c>
      <c r="E93" s="50">
        <v>0</v>
      </c>
      <c r="F93" s="50">
        <v>0</v>
      </c>
      <c r="G93" s="50">
        <v>0</v>
      </c>
      <c r="H93" s="50">
        <v>730</v>
      </c>
      <c r="I93" s="152">
        <f t="shared" si="7"/>
        <v>950</v>
      </c>
    </row>
    <row r="94" spans="1:9" s="27" customFormat="1" ht="15">
      <c r="A94" s="26" t="s">
        <v>303</v>
      </c>
      <c r="B94" s="37">
        <v>423911</v>
      </c>
      <c r="C94" s="48" t="s">
        <v>132</v>
      </c>
      <c r="D94" s="50">
        <v>240</v>
      </c>
      <c r="E94" s="50">
        <v>0</v>
      </c>
      <c r="F94" s="50">
        <v>0</v>
      </c>
      <c r="G94" s="50">
        <v>0</v>
      </c>
      <c r="H94" s="50">
        <v>300</v>
      </c>
      <c r="I94" s="152">
        <f t="shared" si="7"/>
        <v>540</v>
      </c>
    </row>
    <row r="95" spans="1:9" s="27" customFormat="1" ht="15">
      <c r="A95" s="26" t="s">
        <v>304</v>
      </c>
      <c r="B95" s="37">
        <v>4239111</v>
      </c>
      <c r="C95" s="48" t="s">
        <v>133</v>
      </c>
      <c r="D95" s="50">
        <v>1540</v>
      </c>
      <c r="E95" s="50">
        <v>0</v>
      </c>
      <c r="F95" s="50">
        <v>0</v>
      </c>
      <c r="G95" s="50">
        <v>500</v>
      </c>
      <c r="H95" s="50">
        <v>3000</v>
      </c>
      <c r="I95" s="152">
        <f t="shared" si="7"/>
        <v>5040</v>
      </c>
    </row>
    <row r="96" spans="1:9" s="27" customFormat="1" ht="15">
      <c r="A96" s="26" t="s">
        <v>305</v>
      </c>
      <c r="B96" s="37">
        <v>4239112</v>
      </c>
      <c r="C96" s="48" t="s">
        <v>134</v>
      </c>
      <c r="D96" s="50">
        <v>400</v>
      </c>
      <c r="E96" s="50">
        <v>0</v>
      </c>
      <c r="F96" s="50">
        <v>0</v>
      </c>
      <c r="G96" s="50">
        <v>100</v>
      </c>
      <c r="H96" s="50">
        <v>400</v>
      </c>
      <c r="I96" s="152">
        <f t="shared" si="7"/>
        <v>900</v>
      </c>
    </row>
    <row r="97" spans="1:9" s="27" customFormat="1" ht="15">
      <c r="A97" s="25" t="s">
        <v>306</v>
      </c>
      <c r="B97" s="38">
        <v>424</v>
      </c>
      <c r="C97" s="47" t="s">
        <v>135</v>
      </c>
      <c r="D97" s="51">
        <f>D98+D99+D100+D101+D102</f>
        <v>2623</v>
      </c>
      <c r="E97" s="51">
        <f>E98+E99+E100+E101+E102</f>
        <v>0</v>
      </c>
      <c r="F97" s="51">
        <f>F98+F99+F100+F101+F102</f>
        <v>0</v>
      </c>
      <c r="G97" s="51">
        <f>G98+G99+G100+G101+G102</f>
        <v>0</v>
      </c>
      <c r="H97" s="51">
        <f>H98+H99+H100+H101+H102</f>
        <v>17088</v>
      </c>
      <c r="I97" s="73">
        <f>D97+H97</f>
        <v>19711</v>
      </c>
    </row>
    <row r="98" spans="1:9" s="27" customFormat="1" ht="15">
      <c r="A98" s="26" t="s">
        <v>474</v>
      </c>
      <c r="B98" s="37">
        <v>424341</v>
      </c>
      <c r="C98" s="48" t="s">
        <v>136</v>
      </c>
      <c r="D98" s="50">
        <v>600</v>
      </c>
      <c r="E98" s="50">
        <v>0</v>
      </c>
      <c r="F98" s="50">
        <v>0</v>
      </c>
      <c r="G98" s="50">
        <v>0</v>
      </c>
      <c r="H98" s="50">
        <v>3600</v>
      </c>
      <c r="I98" s="152">
        <f>D98+E98+F98+G98+H98</f>
        <v>4200</v>
      </c>
    </row>
    <row r="99" spans="1:9" s="23" customFormat="1" ht="15.75" customHeight="1">
      <c r="A99" s="26" t="s">
        <v>307</v>
      </c>
      <c r="B99" s="37">
        <v>424351</v>
      </c>
      <c r="C99" s="72" t="s">
        <v>137</v>
      </c>
      <c r="D99" s="50">
        <v>0</v>
      </c>
      <c r="E99" s="50">
        <v>0</v>
      </c>
      <c r="F99" s="50">
        <v>0</v>
      </c>
      <c r="G99" s="50">
        <v>0</v>
      </c>
      <c r="H99" s="50">
        <v>360</v>
      </c>
      <c r="I99" s="152">
        <f>D99+E99+F99+G99+H99</f>
        <v>360</v>
      </c>
    </row>
    <row r="100" spans="1:9" s="27" customFormat="1" ht="15">
      <c r="A100" s="26" t="s">
        <v>308</v>
      </c>
      <c r="B100" s="37">
        <v>424911</v>
      </c>
      <c r="C100" s="48" t="s">
        <v>138</v>
      </c>
      <c r="D100" s="50">
        <v>600</v>
      </c>
      <c r="E100" s="50">
        <v>0</v>
      </c>
      <c r="F100" s="50">
        <v>0</v>
      </c>
      <c r="G100" s="50">
        <v>0</v>
      </c>
      <c r="H100" s="50">
        <v>576</v>
      </c>
      <c r="I100" s="152">
        <f>D100+E100+F100+G100+H100</f>
        <v>1176</v>
      </c>
    </row>
    <row r="101" spans="1:9" s="27" customFormat="1" ht="15">
      <c r="A101" s="26" t="s">
        <v>309</v>
      </c>
      <c r="B101" s="37">
        <v>4249111</v>
      </c>
      <c r="C101" s="48" t="s">
        <v>413</v>
      </c>
      <c r="D101" s="50">
        <v>1423</v>
      </c>
      <c r="E101" s="50">
        <v>0</v>
      </c>
      <c r="F101" s="50">
        <v>0</v>
      </c>
      <c r="G101" s="50">
        <v>0</v>
      </c>
      <c r="H101" s="50">
        <v>6737</v>
      </c>
      <c r="I101" s="152">
        <f>D101+E101+F101+G101+H101</f>
        <v>8160</v>
      </c>
    </row>
    <row r="102" spans="1:9" s="27" customFormat="1" ht="25.5">
      <c r="A102" s="31" t="s">
        <v>408</v>
      </c>
      <c r="B102" s="70">
        <v>4249117</v>
      </c>
      <c r="C102" s="71" t="s">
        <v>419</v>
      </c>
      <c r="D102" s="50">
        <v>0</v>
      </c>
      <c r="E102" s="50">
        <v>0</v>
      </c>
      <c r="F102" s="50">
        <v>0</v>
      </c>
      <c r="G102" s="50">
        <v>0</v>
      </c>
      <c r="H102" s="50">
        <v>5815</v>
      </c>
      <c r="I102" s="152">
        <f>D102+E102+F102+G102+H102</f>
        <v>5815</v>
      </c>
    </row>
    <row r="103" spans="1:9" s="27" customFormat="1" ht="15">
      <c r="A103" s="25" t="s">
        <v>310</v>
      </c>
      <c r="B103" s="38">
        <v>425</v>
      </c>
      <c r="C103" s="47" t="s">
        <v>139</v>
      </c>
      <c r="D103" s="51">
        <f aca="true" t="shared" si="8" ref="D103:I103">SUM(D104:D123)</f>
        <v>1173</v>
      </c>
      <c r="E103" s="51">
        <f t="shared" si="8"/>
        <v>0</v>
      </c>
      <c r="F103" s="51">
        <f t="shared" si="8"/>
        <v>100</v>
      </c>
      <c r="G103" s="51">
        <f t="shared" si="8"/>
        <v>0</v>
      </c>
      <c r="H103" s="51">
        <f t="shared" si="8"/>
        <v>21179</v>
      </c>
      <c r="I103" s="73">
        <f t="shared" si="8"/>
        <v>22452</v>
      </c>
    </row>
    <row r="104" spans="1:9" s="27" customFormat="1" ht="15">
      <c r="A104" s="26" t="s">
        <v>311</v>
      </c>
      <c r="B104" s="37">
        <v>425111</v>
      </c>
      <c r="C104" s="48" t="s">
        <v>140</v>
      </c>
      <c r="D104" s="46">
        <v>0</v>
      </c>
      <c r="E104" s="50">
        <v>0</v>
      </c>
      <c r="F104" s="50">
        <v>0</v>
      </c>
      <c r="G104" s="50">
        <v>0</v>
      </c>
      <c r="H104" s="77">
        <v>1200</v>
      </c>
      <c r="I104" s="152">
        <f>D104+E104+F104+G104+H104</f>
        <v>1200</v>
      </c>
    </row>
    <row r="105" spans="1:9" s="27" customFormat="1" ht="15">
      <c r="A105" s="26" t="s">
        <v>312</v>
      </c>
      <c r="B105" s="37">
        <v>425112</v>
      </c>
      <c r="C105" s="48" t="s">
        <v>141</v>
      </c>
      <c r="D105" s="46">
        <v>0</v>
      </c>
      <c r="E105" s="50">
        <v>0</v>
      </c>
      <c r="F105" s="50">
        <v>0</v>
      </c>
      <c r="G105" s="50">
        <v>0</v>
      </c>
      <c r="H105" s="77">
        <v>600</v>
      </c>
      <c r="I105" s="152">
        <f aca="true" t="shared" si="9" ref="I105:I123">D105+E105+F105+G105+H105</f>
        <v>600</v>
      </c>
    </row>
    <row r="106" spans="1:9" s="27" customFormat="1" ht="15">
      <c r="A106" s="26" t="s">
        <v>313</v>
      </c>
      <c r="B106" s="37">
        <v>425113</v>
      </c>
      <c r="C106" s="48" t="s">
        <v>142</v>
      </c>
      <c r="D106" s="46">
        <v>0</v>
      </c>
      <c r="E106" s="50">
        <v>0</v>
      </c>
      <c r="F106" s="50">
        <v>0</v>
      </c>
      <c r="G106" s="50">
        <v>0</v>
      </c>
      <c r="H106" s="77">
        <v>1800</v>
      </c>
      <c r="I106" s="152">
        <f t="shared" si="9"/>
        <v>1800</v>
      </c>
    </row>
    <row r="107" spans="1:9" s="27" customFormat="1" ht="15">
      <c r="A107" s="26" t="s">
        <v>314</v>
      </c>
      <c r="B107" s="37">
        <v>425114</v>
      </c>
      <c r="C107" s="72" t="s">
        <v>143</v>
      </c>
      <c r="D107" s="46">
        <v>0</v>
      </c>
      <c r="E107" s="50">
        <v>0</v>
      </c>
      <c r="F107" s="50">
        <v>0</v>
      </c>
      <c r="G107" s="50">
        <v>0</v>
      </c>
      <c r="H107" s="77">
        <v>600</v>
      </c>
      <c r="I107" s="152">
        <f t="shared" si="9"/>
        <v>600</v>
      </c>
    </row>
    <row r="108" spans="1:9" s="27" customFormat="1" ht="15">
      <c r="A108" s="26" t="s">
        <v>315</v>
      </c>
      <c r="B108" s="37">
        <v>425115</v>
      </c>
      <c r="C108" s="48" t="s">
        <v>144</v>
      </c>
      <c r="D108" s="46">
        <v>130</v>
      </c>
      <c r="E108" s="50">
        <v>0</v>
      </c>
      <c r="F108" s="50">
        <v>0</v>
      </c>
      <c r="G108" s="50">
        <v>0</v>
      </c>
      <c r="H108" s="50">
        <v>470</v>
      </c>
      <c r="I108" s="152">
        <f t="shared" si="9"/>
        <v>600</v>
      </c>
    </row>
    <row r="109" spans="1:9" s="27" customFormat="1" ht="15">
      <c r="A109" s="26" t="s">
        <v>316</v>
      </c>
      <c r="B109" s="37">
        <v>425116</v>
      </c>
      <c r="C109" s="48" t="s">
        <v>145</v>
      </c>
      <c r="D109" s="46">
        <v>0</v>
      </c>
      <c r="E109" s="50">
        <v>0</v>
      </c>
      <c r="F109" s="50">
        <v>0</v>
      </c>
      <c r="G109" s="50">
        <v>0</v>
      </c>
      <c r="H109" s="50">
        <v>120</v>
      </c>
      <c r="I109" s="152">
        <f t="shared" si="9"/>
        <v>120</v>
      </c>
    </row>
    <row r="110" spans="1:9" s="27" customFormat="1" ht="15">
      <c r="A110" s="26" t="s">
        <v>317</v>
      </c>
      <c r="B110" s="37">
        <v>425117</v>
      </c>
      <c r="C110" s="48" t="s">
        <v>146</v>
      </c>
      <c r="D110" s="46">
        <v>0</v>
      </c>
      <c r="E110" s="50">
        <v>0</v>
      </c>
      <c r="F110" s="50">
        <v>0</v>
      </c>
      <c r="G110" s="50">
        <v>0</v>
      </c>
      <c r="H110" s="50">
        <v>300</v>
      </c>
      <c r="I110" s="152">
        <f t="shared" si="9"/>
        <v>300</v>
      </c>
    </row>
    <row r="111" spans="1:9" s="27" customFormat="1" ht="15">
      <c r="A111" s="26" t="s">
        <v>318</v>
      </c>
      <c r="B111" s="37">
        <v>425118</v>
      </c>
      <c r="C111" s="48" t="s">
        <v>147</v>
      </c>
      <c r="D111" s="46">
        <v>64</v>
      </c>
      <c r="E111" s="50">
        <v>0</v>
      </c>
      <c r="F111" s="50">
        <v>0</v>
      </c>
      <c r="G111" s="50">
        <v>0</v>
      </c>
      <c r="H111" s="50">
        <v>656</v>
      </c>
      <c r="I111" s="152">
        <f t="shared" si="9"/>
        <v>720</v>
      </c>
    </row>
    <row r="112" spans="1:9" s="27" customFormat="1" ht="15">
      <c r="A112" s="26" t="s">
        <v>319</v>
      </c>
      <c r="B112" s="37">
        <v>425119</v>
      </c>
      <c r="C112" s="48" t="s">
        <v>148</v>
      </c>
      <c r="D112" s="46">
        <v>124</v>
      </c>
      <c r="E112" s="50">
        <v>0</v>
      </c>
      <c r="F112" s="50">
        <v>0</v>
      </c>
      <c r="G112" s="50">
        <v>0</v>
      </c>
      <c r="H112" s="50">
        <v>1064</v>
      </c>
      <c r="I112" s="152">
        <f t="shared" si="9"/>
        <v>1188</v>
      </c>
    </row>
    <row r="113" spans="1:9" s="27" customFormat="1" ht="15">
      <c r="A113" s="26" t="s">
        <v>320</v>
      </c>
      <c r="B113" s="37">
        <v>425211</v>
      </c>
      <c r="C113" s="48" t="s">
        <v>149</v>
      </c>
      <c r="D113" s="46">
        <v>170</v>
      </c>
      <c r="E113" s="50">
        <v>0</v>
      </c>
      <c r="F113" s="50">
        <v>0</v>
      </c>
      <c r="G113" s="50">
        <v>0</v>
      </c>
      <c r="H113" s="50">
        <v>1018</v>
      </c>
      <c r="I113" s="152">
        <f t="shared" si="9"/>
        <v>1188</v>
      </c>
    </row>
    <row r="114" spans="1:9" s="27" customFormat="1" ht="15">
      <c r="A114" s="26" t="s">
        <v>475</v>
      </c>
      <c r="B114" s="37">
        <v>425221</v>
      </c>
      <c r="C114" s="48" t="s">
        <v>150</v>
      </c>
      <c r="D114" s="46">
        <v>0</v>
      </c>
      <c r="E114" s="50">
        <v>0</v>
      </c>
      <c r="F114" s="50">
        <v>0</v>
      </c>
      <c r="G114" s="50">
        <v>0</v>
      </c>
      <c r="H114" s="50">
        <v>1188</v>
      </c>
      <c r="I114" s="152">
        <f t="shared" si="9"/>
        <v>1188</v>
      </c>
    </row>
    <row r="115" spans="1:9" s="27" customFormat="1" ht="15">
      <c r="A115" s="26" t="s">
        <v>476</v>
      </c>
      <c r="B115" s="37">
        <v>425222</v>
      </c>
      <c r="C115" s="48" t="s">
        <v>151</v>
      </c>
      <c r="D115" s="46">
        <v>44</v>
      </c>
      <c r="E115" s="50">
        <v>0</v>
      </c>
      <c r="F115" s="50">
        <v>0</v>
      </c>
      <c r="G115" s="50">
        <v>0</v>
      </c>
      <c r="H115" s="50">
        <v>196</v>
      </c>
      <c r="I115" s="152">
        <f t="shared" si="9"/>
        <v>240</v>
      </c>
    </row>
    <row r="116" spans="1:9" s="27" customFormat="1" ht="15">
      <c r="A116" s="26" t="s">
        <v>321</v>
      </c>
      <c r="B116" s="37">
        <v>425223</v>
      </c>
      <c r="C116" s="48" t="s">
        <v>152</v>
      </c>
      <c r="D116" s="46">
        <v>5</v>
      </c>
      <c r="E116" s="50">
        <v>0</v>
      </c>
      <c r="F116" s="50">
        <v>0</v>
      </c>
      <c r="G116" s="50">
        <v>0</v>
      </c>
      <c r="H116" s="50">
        <v>235</v>
      </c>
      <c r="I116" s="152">
        <f t="shared" si="9"/>
        <v>240</v>
      </c>
    </row>
    <row r="117" spans="1:9" s="27" customFormat="1" ht="25.5">
      <c r="A117" s="26" t="s">
        <v>322</v>
      </c>
      <c r="B117" s="37">
        <v>425225</v>
      </c>
      <c r="C117" s="48" t="s">
        <v>153</v>
      </c>
      <c r="D117" s="46">
        <v>0</v>
      </c>
      <c r="E117" s="50">
        <v>0</v>
      </c>
      <c r="F117" s="50">
        <v>0</v>
      </c>
      <c r="G117" s="50">
        <v>0</v>
      </c>
      <c r="H117" s="50">
        <v>120</v>
      </c>
      <c r="I117" s="152">
        <f t="shared" si="9"/>
        <v>120</v>
      </c>
    </row>
    <row r="118" spans="1:9" s="27" customFormat="1" ht="15">
      <c r="A118" s="26" t="s">
        <v>323</v>
      </c>
      <c r="B118" s="37">
        <v>425227</v>
      </c>
      <c r="C118" s="48" t="s">
        <v>154</v>
      </c>
      <c r="D118" s="46">
        <v>0</v>
      </c>
      <c r="E118" s="50">
        <v>0</v>
      </c>
      <c r="F118" s="50">
        <v>0</v>
      </c>
      <c r="G118" s="50">
        <v>0</v>
      </c>
      <c r="H118" s="50">
        <v>120</v>
      </c>
      <c r="I118" s="152">
        <f t="shared" si="9"/>
        <v>120</v>
      </c>
    </row>
    <row r="119" spans="1:9" s="27" customFormat="1" ht="15">
      <c r="A119" s="26" t="s">
        <v>324</v>
      </c>
      <c r="B119" s="37">
        <v>425229</v>
      </c>
      <c r="C119" s="48" t="s">
        <v>155</v>
      </c>
      <c r="D119" s="46">
        <v>0</v>
      </c>
      <c r="E119" s="50">
        <v>0</v>
      </c>
      <c r="F119" s="50">
        <v>0</v>
      </c>
      <c r="G119" s="50">
        <v>0</v>
      </c>
      <c r="H119" s="50">
        <v>480</v>
      </c>
      <c r="I119" s="152">
        <f t="shared" si="9"/>
        <v>480</v>
      </c>
    </row>
    <row r="120" spans="1:9" s="27" customFormat="1" ht="15">
      <c r="A120" s="26" t="s">
        <v>325</v>
      </c>
      <c r="B120" s="37">
        <v>425252</v>
      </c>
      <c r="C120" s="48" t="s">
        <v>156</v>
      </c>
      <c r="D120" s="46">
        <v>476</v>
      </c>
      <c r="E120" s="50">
        <v>0</v>
      </c>
      <c r="F120" s="50">
        <v>100</v>
      </c>
      <c r="G120" s="50">
        <v>0</v>
      </c>
      <c r="H120" s="50">
        <v>6024</v>
      </c>
      <c r="I120" s="152">
        <f t="shared" si="9"/>
        <v>6600</v>
      </c>
    </row>
    <row r="121" spans="1:9" s="27" customFormat="1" ht="25.5">
      <c r="A121" s="26" t="s">
        <v>326</v>
      </c>
      <c r="B121" s="37">
        <v>425253</v>
      </c>
      <c r="C121" s="48" t="s">
        <v>157</v>
      </c>
      <c r="D121" s="46">
        <v>0</v>
      </c>
      <c r="E121" s="50">
        <v>0</v>
      </c>
      <c r="F121" s="50">
        <v>0</v>
      </c>
      <c r="G121" s="50">
        <v>0</v>
      </c>
      <c r="H121" s="50">
        <v>3000</v>
      </c>
      <c r="I121" s="152">
        <f t="shared" si="9"/>
        <v>3000</v>
      </c>
    </row>
    <row r="122" spans="1:9" s="27" customFormat="1" ht="15">
      <c r="A122" s="26" t="s">
        <v>477</v>
      </c>
      <c r="B122" s="37">
        <v>425281</v>
      </c>
      <c r="C122" s="48" t="s">
        <v>158</v>
      </c>
      <c r="D122" s="46">
        <v>160</v>
      </c>
      <c r="E122" s="50">
        <v>0</v>
      </c>
      <c r="F122" s="50">
        <v>0</v>
      </c>
      <c r="G122" s="50">
        <v>0</v>
      </c>
      <c r="H122" s="50">
        <v>800</v>
      </c>
      <c r="I122" s="152">
        <f t="shared" si="9"/>
        <v>960</v>
      </c>
    </row>
    <row r="123" spans="1:9" s="23" customFormat="1" ht="15">
      <c r="A123" s="26" t="s">
        <v>327</v>
      </c>
      <c r="B123" s="37">
        <v>425291</v>
      </c>
      <c r="C123" s="48" t="s">
        <v>159</v>
      </c>
      <c r="D123" s="46">
        <v>0</v>
      </c>
      <c r="E123" s="50">
        <v>0</v>
      </c>
      <c r="F123" s="50">
        <v>0</v>
      </c>
      <c r="G123" s="50">
        <v>0</v>
      </c>
      <c r="H123" s="50">
        <v>1188</v>
      </c>
      <c r="I123" s="152">
        <f t="shared" si="9"/>
        <v>1188</v>
      </c>
    </row>
    <row r="124" spans="1:9" s="27" customFormat="1" ht="15">
      <c r="A124" s="25" t="s">
        <v>328</v>
      </c>
      <c r="B124" s="38">
        <v>426</v>
      </c>
      <c r="C124" s="47" t="s">
        <v>160</v>
      </c>
      <c r="D124" s="51">
        <f>SUM(D125:D165)</f>
        <v>43741</v>
      </c>
      <c r="E124" s="51">
        <f>E125+E126+E127+E128+E129+E130+E131+E132+E133+E134+E135+E136+E137+E138+E139+E140+E141+E142+E143+E144+E145+E146+E147+E148+E149+E150+E151+E152+E153+E154+E155+E156+E157+E158+E159+E160+E161+E162+E163+E164+E165</f>
        <v>0</v>
      </c>
      <c r="F124" s="51">
        <f>F125+F126+F127+F128+F129+F130+F131+F132+F133+F134+F135+F136+F137+F138+F139+F140+F141+F142+F143+F144+F145+F146+F147+F148+F149+F150+F151+F152+F153+F154+F155+F156+F157+F158+F159+F160+F161+F162+F163+F164+F165</f>
        <v>2659978</v>
      </c>
      <c r="G124" s="51">
        <f>G125+G126+G127+G128+G129+G130+G131+G132+G133+G134+G135+G136+G137+G138+G139+G140+G141+G142+G143+G144+G145+G146+G147+G148+G149+G150+G151+G152+G153+G154+G155+G156+G157+G158+G159+G160+G161+G162+G163+G164+G165</f>
        <v>400</v>
      </c>
      <c r="H124" s="51">
        <f>H125+H126+H127+H128+H129+H130+H131+H132+H133+H134+H135+H136+H137+H138+H139+H140+H141+H142+H143+H144+H145+H146+H147+H148+H149+H150+H151+H152+H153+H154+H155+H156+H157+H158+H159+H160+H161+H162+H163+H164+H165</f>
        <v>40352</v>
      </c>
      <c r="I124" s="73">
        <f>I125+I126+I127+I128+I129+I130+I131+I132+I133+I134+I135+I136+I137+I138+I139+I140+I141+I142+I143+I144+I145+I146+I147+I148+I149+I150+I151+I152+I153+I154+I155+I156+I157+I158+I159+I160+I161+I162+I163+I164+I165</f>
        <v>2744471</v>
      </c>
    </row>
    <row r="125" spans="1:9" s="27" customFormat="1" ht="15">
      <c r="A125" s="26" t="s">
        <v>329</v>
      </c>
      <c r="B125" s="37">
        <v>426111</v>
      </c>
      <c r="C125" s="48" t="s">
        <v>161</v>
      </c>
      <c r="D125" s="50">
        <v>2506</v>
      </c>
      <c r="E125" s="50">
        <v>0</v>
      </c>
      <c r="F125" s="50">
        <v>200</v>
      </c>
      <c r="G125" s="50">
        <v>400</v>
      </c>
      <c r="H125" s="50">
        <v>2174</v>
      </c>
      <c r="I125" s="152">
        <f>D125+E125+F125+G125+H125</f>
        <v>5280</v>
      </c>
    </row>
    <row r="126" spans="1:9" s="27" customFormat="1" ht="15">
      <c r="A126" s="26" t="s">
        <v>330</v>
      </c>
      <c r="B126" s="37">
        <v>426121</v>
      </c>
      <c r="C126" s="72" t="s">
        <v>162</v>
      </c>
      <c r="D126" s="50">
        <v>480</v>
      </c>
      <c r="E126" s="50">
        <v>0</v>
      </c>
      <c r="F126" s="50">
        <v>0</v>
      </c>
      <c r="G126" s="50">
        <v>0</v>
      </c>
      <c r="H126" s="50">
        <v>180</v>
      </c>
      <c r="I126" s="152">
        <f aca="true" t="shared" si="10" ref="I126:I165">D126+E126+F126+G126+H126</f>
        <v>660</v>
      </c>
    </row>
    <row r="127" spans="1:9" s="27" customFormat="1" ht="15">
      <c r="A127" s="26" t="s">
        <v>331</v>
      </c>
      <c r="B127" s="37">
        <v>426124</v>
      </c>
      <c r="C127" s="48" t="s">
        <v>478</v>
      </c>
      <c r="D127" s="50">
        <v>420</v>
      </c>
      <c r="E127" s="50">
        <v>0</v>
      </c>
      <c r="F127" s="50">
        <v>0</v>
      </c>
      <c r="G127" s="50">
        <v>0</v>
      </c>
      <c r="H127" s="50">
        <v>300</v>
      </c>
      <c r="I127" s="152">
        <f t="shared" si="10"/>
        <v>720</v>
      </c>
    </row>
    <row r="128" spans="1:9" s="27" customFormat="1" ht="39">
      <c r="A128" s="26" t="s">
        <v>332</v>
      </c>
      <c r="B128" s="37">
        <v>426191</v>
      </c>
      <c r="C128" s="74" t="s">
        <v>479</v>
      </c>
      <c r="D128" s="50">
        <v>600</v>
      </c>
      <c r="E128" s="50">
        <v>0</v>
      </c>
      <c r="F128" s="50">
        <v>0</v>
      </c>
      <c r="G128" s="50">
        <v>0</v>
      </c>
      <c r="H128" s="50"/>
      <c r="I128" s="152">
        <f t="shared" si="10"/>
        <v>600</v>
      </c>
    </row>
    <row r="129" spans="1:9" s="27" customFormat="1" ht="15">
      <c r="A129" s="26" t="s">
        <v>333</v>
      </c>
      <c r="B129" s="37">
        <v>426211</v>
      </c>
      <c r="C129" s="48" t="s">
        <v>163</v>
      </c>
      <c r="D129" s="50"/>
      <c r="E129" s="50">
        <v>0</v>
      </c>
      <c r="F129" s="50">
        <v>0</v>
      </c>
      <c r="G129" s="50">
        <v>0</v>
      </c>
      <c r="H129" s="50">
        <v>60</v>
      </c>
      <c r="I129" s="152">
        <f t="shared" si="10"/>
        <v>60</v>
      </c>
    </row>
    <row r="130" spans="1:9" s="27" customFormat="1" ht="15">
      <c r="A130" s="26" t="s">
        <v>334</v>
      </c>
      <c r="B130" s="37">
        <v>426221</v>
      </c>
      <c r="C130" s="48" t="s">
        <v>164</v>
      </c>
      <c r="D130" s="50"/>
      <c r="E130" s="50">
        <v>0</v>
      </c>
      <c r="F130" s="50">
        <v>0</v>
      </c>
      <c r="G130" s="50">
        <v>0</v>
      </c>
      <c r="H130" s="50">
        <v>204</v>
      </c>
      <c r="I130" s="152">
        <f t="shared" si="10"/>
        <v>204</v>
      </c>
    </row>
    <row r="131" spans="1:9" s="27" customFormat="1" ht="15">
      <c r="A131" s="26" t="s">
        <v>335</v>
      </c>
      <c r="B131" s="37">
        <v>426311</v>
      </c>
      <c r="C131" s="48" t="s">
        <v>165</v>
      </c>
      <c r="D131" s="50">
        <v>200</v>
      </c>
      <c r="E131" s="50">
        <v>0</v>
      </c>
      <c r="F131" s="50">
        <v>0</v>
      </c>
      <c r="G131" s="50">
        <v>0</v>
      </c>
      <c r="H131" s="50">
        <v>220</v>
      </c>
      <c r="I131" s="152">
        <f t="shared" si="10"/>
        <v>420</v>
      </c>
    </row>
    <row r="132" spans="1:9" s="27" customFormat="1" ht="15">
      <c r="A132" s="26" t="s">
        <v>336</v>
      </c>
      <c r="B132" s="37">
        <v>426312</v>
      </c>
      <c r="C132" s="48" t="s">
        <v>166</v>
      </c>
      <c r="D132" s="50">
        <v>200</v>
      </c>
      <c r="E132" s="50">
        <v>0</v>
      </c>
      <c r="F132" s="50">
        <v>0</v>
      </c>
      <c r="G132" s="50">
        <v>0</v>
      </c>
      <c r="H132" s="50">
        <v>196</v>
      </c>
      <c r="I132" s="152">
        <f t="shared" si="10"/>
        <v>396</v>
      </c>
    </row>
    <row r="133" spans="1:9" s="27" customFormat="1" ht="15">
      <c r="A133" s="31" t="s">
        <v>337</v>
      </c>
      <c r="B133" s="70">
        <v>426411</v>
      </c>
      <c r="C133" s="71" t="s">
        <v>167</v>
      </c>
      <c r="D133" s="50">
        <v>1650</v>
      </c>
      <c r="E133" s="50">
        <v>0</v>
      </c>
      <c r="F133" s="50">
        <v>2560</v>
      </c>
      <c r="G133" s="50">
        <v>0</v>
      </c>
      <c r="H133" s="50">
        <v>1790</v>
      </c>
      <c r="I133" s="152">
        <f t="shared" si="10"/>
        <v>6000</v>
      </c>
    </row>
    <row r="134" spans="1:9" s="27" customFormat="1" ht="15">
      <c r="A134" s="31" t="s">
        <v>338</v>
      </c>
      <c r="B134" s="70">
        <v>426413</v>
      </c>
      <c r="C134" s="71" t="s">
        <v>168</v>
      </c>
      <c r="D134" s="50"/>
      <c r="E134" s="50">
        <v>0</v>
      </c>
      <c r="F134" s="50">
        <v>0</v>
      </c>
      <c r="G134" s="50">
        <v>0</v>
      </c>
      <c r="H134" s="50">
        <v>360</v>
      </c>
      <c r="I134" s="152">
        <f t="shared" si="10"/>
        <v>360</v>
      </c>
    </row>
    <row r="135" spans="1:9" s="27" customFormat="1" ht="15">
      <c r="A135" s="31" t="s">
        <v>339</v>
      </c>
      <c r="B135" s="70">
        <v>426491</v>
      </c>
      <c r="C135" s="71" t="s">
        <v>169</v>
      </c>
      <c r="D135" s="50">
        <v>750</v>
      </c>
      <c r="E135" s="50">
        <v>0</v>
      </c>
      <c r="F135" s="50">
        <v>0</v>
      </c>
      <c r="G135" s="50">
        <v>0</v>
      </c>
      <c r="H135" s="50">
        <v>78</v>
      </c>
      <c r="I135" s="152">
        <f t="shared" si="10"/>
        <v>828</v>
      </c>
    </row>
    <row r="136" spans="1:9" s="27" customFormat="1" ht="15">
      <c r="A136" s="31" t="s">
        <v>340</v>
      </c>
      <c r="B136" s="70">
        <v>426531</v>
      </c>
      <c r="C136" s="75" t="s">
        <v>170</v>
      </c>
      <c r="D136" s="50"/>
      <c r="E136" s="50">
        <v>0</v>
      </c>
      <c r="F136" s="50">
        <v>0</v>
      </c>
      <c r="G136" s="50">
        <v>0</v>
      </c>
      <c r="H136" s="50">
        <v>240</v>
      </c>
      <c r="I136" s="152">
        <f t="shared" si="10"/>
        <v>240</v>
      </c>
    </row>
    <row r="137" spans="1:9" s="27" customFormat="1" ht="15">
      <c r="A137" s="31" t="s">
        <v>341</v>
      </c>
      <c r="B137" s="70">
        <v>426541</v>
      </c>
      <c r="C137" s="75" t="s">
        <v>171</v>
      </c>
      <c r="D137" s="50"/>
      <c r="E137" s="50">
        <v>0</v>
      </c>
      <c r="F137" s="50">
        <v>0</v>
      </c>
      <c r="G137" s="50">
        <v>0</v>
      </c>
      <c r="H137" s="50">
        <v>240</v>
      </c>
      <c r="I137" s="152">
        <f t="shared" si="10"/>
        <v>240</v>
      </c>
    </row>
    <row r="138" spans="1:9" s="27" customFormat="1" ht="15">
      <c r="A138" s="31" t="s">
        <v>342</v>
      </c>
      <c r="B138" s="70">
        <v>426591</v>
      </c>
      <c r="C138" s="75" t="s">
        <v>172</v>
      </c>
      <c r="D138" s="50"/>
      <c r="E138" s="50">
        <v>0</v>
      </c>
      <c r="F138" s="50">
        <v>0</v>
      </c>
      <c r="G138" s="50">
        <v>0</v>
      </c>
      <c r="H138" s="50">
        <v>336</v>
      </c>
      <c r="I138" s="152">
        <f t="shared" si="10"/>
        <v>336</v>
      </c>
    </row>
    <row r="139" spans="1:9" s="27" customFormat="1" ht="15">
      <c r="A139" s="31" t="s">
        <v>343</v>
      </c>
      <c r="B139" s="70">
        <v>426711</v>
      </c>
      <c r="C139" s="71" t="s">
        <v>173</v>
      </c>
      <c r="D139" s="50">
        <v>2000</v>
      </c>
      <c r="E139" s="50">
        <v>0</v>
      </c>
      <c r="F139" s="50">
        <v>170</v>
      </c>
      <c r="G139" s="50">
        <v>0</v>
      </c>
      <c r="H139" s="50">
        <v>230</v>
      </c>
      <c r="I139" s="152">
        <f t="shared" si="10"/>
        <v>2400</v>
      </c>
    </row>
    <row r="140" spans="1:9" s="27" customFormat="1" ht="15">
      <c r="A140" s="31" t="s">
        <v>344</v>
      </c>
      <c r="B140" s="70">
        <v>4267111</v>
      </c>
      <c r="C140" s="71" t="s">
        <v>174</v>
      </c>
      <c r="D140" s="50">
        <v>7</v>
      </c>
      <c r="E140" s="50">
        <v>0</v>
      </c>
      <c r="F140" s="50">
        <v>593</v>
      </c>
      <c r="G140" s="50">
        <v>0</v>
      </c>
      <c r="H140" s="50">
        <v>1800</v>
      </c>
      <c r="I140" s="152">
        <f t="shared" si="10"/>
        <v>2400</v>
      </c>
    </row>
    <row r="141" spans="1:9" s="27" customFormat="1" ht="15">
      <c r="A141" s="31" t="s">
        <v>345</v>
      </c>
      <c r="B141" s="70">
        <v>4267112</v>
      </c>
      <c r="C141" s="71" t="s">
        <v>175</v>
      </c>
      <c r="D141" s="50">
        <v>222</v>
      </c>
      <c r="E141" s="50">
        <v>0</v>
      </c>
      <c r="F141" s="50">
        <v>393</v>
      </c>
      <c r="G141" s="50">
        <v>0</v>
      </c>
      <c r="H141" s="50">
        <v>585</v>
      </c>
      <c r="I141" s="152">
        <f t="shared" si="10"/>
        <v>1200</v>
      </c>
    </row>
    <row r="142" spans="1:9" s="27" customFormat="1" ht="15">
      <c r="A142" s="31" t="s">
        <v>346</v>
      </c>
      <c r="B142" s="70">
        <v>426721</v>
      </c>
      <c r="C142" s="75" t="s">
        <v>176</v>
      </c>
      <c r="D142" s="50">
        <v>21570</v>
      </c>
      <c r="E142" s="50">
        <v>0</v>
      </c>
      <c r="F142" s="50">
        <v>14278</v>
      </c>
      <c r="G142" s="50">
        <v>0</v>
      </c>
      <c r="H142" s="50">
        <v>1952</v>
      </c>
      <c r="I142" s="152">
        <f t="shared" si="10"/>
        <v>37800</v>
      </c>
    </row>
    <row r="143" spans="1:9" s="27" customFormat="1" ht="16.5" customHeight="1">
      <c r="A143" s="31" t="s">
        <v>347</v>
      </c>
      <c r="B143" s="70">
        <v>426751</v>
      </c>
      <c r="C143" s="75" t="s">
        <v>177</v>
      </c>
      <c r="D143" s="50">
        <v>0</v>
      </c>
      <c r="E143" s="50">
        <v>0</v>
      </c>
      <c r="F143" s="50">
        <v>2628083</v>
      </c>
      <c r="G143" s="50">
        <v>0</v>
      </c>
      <c r="H143" s="50">
        <v>0</v>
      </c>
      <c r="I143" s="152">
        <f t="shared" si="10"/>
        <v>2628083</v>
      </c>
    </row>
    <row r="144" spans="1:9" s="27" customFormat="1" ht="15">
      <c r="A144" s="31" t="s">
        <v>348</v>
      </c>
      <c r="B144" s="70">
        <v>426741</v>
      </c>
      <c r="C144" s="75" t="s">
        <v>178</v>
      </c>
      <c r="D144" s="50">
        <v>0</v>
      </c>
      <c r="E144" s="50">
        <v>0</v>
      </c>
      <c r="F144" s="50">
        <v>0</v>
      </c>
      <c r="G144" s="50">
        <v>0</v>
      </c>
      <c r="H144" s="50">
        <v>13200</v>
      </c>
      <c r="I144" s="152">
        <f t="shared" si="10"/>
        <v>13200</v>
      </c>
    </row>
    <row r="145" spans="1:9" s="27" customFormat="1" ht="14.25" customHeight="1">
      <c r="A145" s="31" t="s">
        <v>349</v>
      </c>
      <c r="B145" s="70">
        <v>4267511</v>
      </c>
      <c r="C145" s="75" t="s">
        <v>179</v>
      </c>
      <c r="D145" s="50">
        <v>0</v>
      </c>
      <c r="E145" s="50">
        <v>0</v>
      </c>
      <c r="F145" s="50">
        <v>0</v>
      </c>
      <c r="G145" s="50">
        <v>0</v>
      </c>
      <c r="H145" s="50">
        <v>300</v>
      </c>
      <c r="I145" s="152">
        <f t="shared" si="10"/>
        <v>300</v>
      </c>
    </row>
    <row r="146" spans="1:9" s="27" customFormat="1" ht="54.75" customHeight="1">
      <c r="A146" s="31" t="s">
        <v>350</v>
      </c>
      <c r="B146" s="70">
        <v>426791</v>
      </c>
      <c r="C146" s="75" t="s">
        <v>180</v>
      </c>
      <c r="D146" s="50">
        <v>1900</v>
      </c>
      <c r="E146" s="50">
        <v>0</v>
      </c>
      <c r="F146" s="50">
        <v>1603</v>
      </c>
      <c r="G146" s="50">
        <v>0</v>
      </c>
      <c r="H146" s="50">
        <v>1297</v>
      </c>
      <c r="I146" s="152">
        <f t="shared" si="10"/>
        <v>4800</v>
      </c>
    </row>
    <row r="147" spans="1:9" s="27" customFormat="1" ht="15">
      <c r="A147" s="31" t="s">
        <v>351</v>
      </c>
      <c r="B147" s="70">
        <v>4267911</v>
      </c>
      <c r="C147" s="71" t="s">
        <v>181</v>
      </c>
      <c r="D147" s="50">
        <v>1240</v>
      </c>
      <c r="E147" s="50">
        <v>0</v>
      </c>
      <c r="F147" s="50">
        <v>1000</v>
      </c>
      <c r="G147" s="50">
        <v>0</v>
      </c>
      <c r="H147" s="50">
        <v>160</v>
      </c>
      <c r="I147" s="152">
        <f t="shared" si="10"/>
        <v>2400</v>
      </c>
    </row>
    <row r="148" spans="1:9" s="27" customFormat="1" ht="15">
      <c r="A148" s="31" t="s">
        <v>352</v>
      </c>
      <c r="B148" s="70">
        <v>4267912</v>
      </c>
      <c r="C148" s="71" t="s">
        <v>182</v>
      </c>
      <c r="D148" s="50">
        <v>0</v>
      </c>
      <c r="E148" s="50">
        <v>0</v>
      </c>
      <c r="F148" s="50">
        <v>0</v>
      </c>
      <c r="G148" s="46">
        <v>0</v>
      </c>
      <c r="H148" s="50">
        <v>960</v>
      </c>
      <c r="I148" s="152">
        <f t="shared" si="10"/>
        <v>960</v>
      </c>
    </row>
    <row r="149" spans="1:9" s="27" customFormat="1" ht="15">
      <c r="A149" s="31" t="s">
        <v>353</v>
      </c>
      <c r="B149" s="70">
        <v>4267913</v>
      </c>
      <c r="C149" s="71" t="s">
        <v>183</v>
      </c>
      <c r="D149" s="50">
        <v>411</v>
      </c>
      <c r="E149" s="50">
        <v>0</v>
      </c>
      <c r="F149" s="50">
        <v>400</v>
      </c>
      <c r="G149" s="50">
        <v>0</v>
      </c>
      <c r="H149" s="50">
        <v>149</v>
      </c>
      <c r="I149" s="152">
        <f t="shared" si="10"/>
        <v>960</v>
      </c>
    </row>
    <row r="150" spans="1:9" s="27" customFormat="1" ht="15">
      <c r="A150" s="31" t="s">
        <v>354</v>
      </c>
      <c r="B150" s="70">
        <v>4267914</v>
      </c>
      <c r="C150" s="71" t="s">
        <v>184</v>
      </c>
      <c r="D150" s="50">
        <v>283</v>
      </c>
      <c r="E150" s="50">
        <v>0</v>
      </c>
      <c r="F150" s="50">
        <v>200</v>
      </c>
      <c r="G150" s="50">
        <v>0</v>
      </c>
      <c r="H150" s="50">
        <v>477</v>
      </c>
      <c r="I150" s="152">
        <f t="shared" si="10"/>
        <v>960</v>
      </c>
    </row>
    <row r="151" spans="1:9" s="27" customFormat="1" ht="17.25" customHeight="1">
      <c r="A151" s="31" t="s">
        <v>355</v>
      </c>
      <c r="B151" s="70">
        <v>4267915</v>
      </c>
      <c r="C151" s="71" t="s">
        <v>488</v>
      </c>
      <c r="D151" s="50">
        <v>502</v>
      </c>
      <c r="E151" s="50">
        <v>0</v>
      </c>
      <c r="F151" s="50">
        <v>600</v>
      </c>
      <c r="G151" s="50">
        <v>0</v>
      </c>
      <c r="H151" s="50">
        <v>98</v>
      </c>
      <c r="I151" s="152">
        <f t="shared" si="10"/>
        <v>1200</v>
      </c>
    </row>
    <row r="152" spans="1:9" s="27" customFormat="1" ht="15">
      <c r="A152" s="31" t="s">
        <v>356</v>
      </c>
      <c r="B152" s="70">
        <v>4267916</v>
      </c>
      <c r="C152" s="71" t="s">
        <v>185</v>
      </c>
      <c r="D152" s="50">
        <v>2400</v>
      </c>
      <c r="E152" s="50">
        <v>0</v>
      </c>
      <c r="F152" s="50">
        <v>513</v>
      </c>
      <c r="G152" s="50">
        <v>0</v>
      </c>
      <c r="H152" s="50">
        <v>4287</v>
      </c>
      <c r="I152" s="152">
        <f t="shared" si="10"/>
        <v>7200</v>
      </c>
    </row>
    <row r="153" spans="1:9" s="27" customFormat="1" ht="15">
      <c r="A153" s="31" t="s">
        <v>357</v>
      </c>
      <c r="B153" s="70">
        <v>4267917</v>
      </c>
      <c r="C153" s="71" t="s">
        <v>186</v>
      </c>
      <c r="D153" s="50">
        <v>3700</v>
      </c>
      <c r="E153" s="50">
        <v>0</v>
      </c>
      <c r="F153" s="50">
        <v>8385</v>
      </c>
      <c r="G153" s="50">
        <v>0</v>
      </c>
      <c r="H153" s="50">
        <v>1715</v>
      </c>
      <c r="I153" s="152">
        <f t="shared" si="10"/>
        <v>13800</v>
      </c>
    </row>
    <row r="154" spans="1:9" s="27" customFormat="1" ht="15">
      <c r="A154" s="31" t="s">
        <v>358</v>
      </c>
      <c r="B154" s="70">
        <v>426811</v>
      </c>
      <c r="C154" s="71" t="s">
        <v>187</v>
      </c>
      <c r="D154" s="50">
        <v>500</v>
      </c>
      <c r="E154" s="50">
        <v>0</v>
      </c>
      <c r="F154" s="50">
        <v>0</v>
      </c>
      <c r="G154" s="50">
        <v>0</v>
      </c>
      <c r="H154" s="50">
        <v>688</v>
      </c>
      <c r="I154" s="152">
        <f t="shared" si="10"/>
        <v>1188</v>
      </c>
    </row>
    <row r="155" spans="1:9" s="27" customFormat="1" ht="15.75" customHeight="1">
      <c r="A155" s="31" t="s">
        <v>359</v>
      </c>
      <c r="B155" s="70">
        <v>426812</v>
      </c>
      <c r="C155" s="75" t="s">
        <v>485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152">
        <f t="shared" si="10"/>
        <v>0</v>
      </c>
    </row>
    <row r="156" spans="1:9" s="27" customFormat="1" ht="15">
      <c r="A156" s="26" t="s">
        <v>360</v>
      </c>
      <c r="B156" s="37">
        <v>426819</v>
      </c>
      <c r="C156" s="72" t="s">
        <v>188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152">
        <f t="shared" si="10"/>
        <v>0</v>
      </c>
    </row>
    <row r="157" spans="1:9" s="27" customFormat="1" ht="15">
      <c r="A157" s="26" t="s">
        <v>361</v>
      </c>
      <c r="B157" s="37">
        <v>426821</v>
      </c>
      <c r="C157" s="76" t="s">
        <v>189</v>
      </c>
      <c r="D157" s="50">
        <v>0</v>
      </c>
      <c r="E157" s="50">
        <v>0</v>
      </c>
      <c r="F157" s="50">
        <v>0</v>
      </c>
      <c r="G157" s="50">
        <v>0</v>
      </c>
      <c r="H157" s="50">
        <v>1680</v>
      </c>
      <c r="I157" s="152">
        <f t="shared" si="10"/>
        <v>1680</v>
      </c>
    </row>
    <row r="158" spans="1:9" s="27" customFormat="1" ht="25.5">
      <c r="A158" s="26" t="s">
        <v>362</v>
      </c>
      <c r="B158" s="37">
        <v>426822</v>
      </c>
      <c r="C158" s="76" t="s">
        <v>190</v>
      </c>
      <c r="D158" s="50">
        <v>600</v>
      </c>
      <c r="E158" s="50">
        <v>0</v>
      </c>
      <c r="F158" s="50">
        <v>0</v>
      </c>
      <c r="G158" s="50">
        <v>0</v>
      </c>
      <c r="H158" s="50">
        <v>1200</v>
      </c>
      <c r="I158" s="152">
        <f t="shared" si="10"/>
        <v>1800</v>
      </c>
    </row>
    <row r="159" spans="1:9" s="27" customFormat="1" ht="25.5">
      <c r="A159" s="26" t="s">
        <v>363</v>
      </c>
      <c r="B159" s="37">
        <v>426829</v>
      </c>
      <c r="C159" s="76" t="s">
        <v>414</v>
      </c>
      <c r="D159" s="50">
        <v>100</v>
      </c>
      <c r="E159" s="50">
        <v>0</v>
      </c>
      <c r="F159" s="50">
        <v>0</v>
      </c>
      <c r="G159" s="50">
        <v>0</v>
      </c>
      <c r="H159" s="50">
        <v>200</v>
      </c>
      <c r="I159" s="152">
        <f t="shared" si="10"/>
        <v>300</v>
      </c>
    </row>
    <row r="160" spans="1:9" s="27" customFormat="1" ht="25.5">
      <c r="A160" s="26" t="s">
        <v>364</v>
      </c>
      <c r="B160" s="37">
        <v>426911</v>
      </c>
      <c r="C160" s="48" t="s">
        <v>191</v>
      </c>
      <c r="D160" s="46">
        <v>300</v>
      </c>
      <c r="E160" s="50">
        <v>0</v>
      </c>
      <c r="F160" s="50">
        <v>100</v>
      </c>
      <c r="G160" s="50">
        <v>0</v>
      </c>
      <c r="H160" s="50">
        <v>524</v>
      </c>
      <c r="I160" s="152">
        <f t="shared" si="10"/>
        <v>924</v>
      </c>
    </row>
    <row r="161" spans="1:9" s="27" customFormat="1" ht="15">
      <c r="A161" s="26" t="s">
        <v>365</v>
      </c>
      <c r="B161" s="37">
        <v>426912</v>
      </c>
      <c r="C161" s="72" t="s">
        <v>403</v>
      </c>
      <c r="D161" s="46">
        <v>300</v>
      </c>
      <c r="E161" s="50">
        <v>0</v>
      </c>
      <c r="F161" s="50">
        <v>0</v>
      </c>
      <c r="G161" s="50">
        <v>0</v>
      </c>
      <c r="H161" s="50">
        <v>540</v>
      </c>
      <c r="I161" s="152">
        <f t="shared" si="10"/>
        <v>840</v>
      </c>
    </row>
    <row r="162" spans="1:9" s="27" customFormat="1" ht="15">
      <c r="A162" s="26" t="s">
        <v>366</v>
      </c>
      <c r="B162" s="37">
        <v>426913</v>
      </c>
      <c r="C162" s="72" t="s">
        <v>192</v>
      </c>
      <c r="D162" s="46">
        <v>200</v>
      </c>
      <c r="E162" s="50">
        <v>0</v>
      </c>
      <c r="F162" s="50">
        <v>0</v>
      </c>
      <c r="G162" s="50">
        <v>0</v>
      </c>
      <c r="H162" s="50">
        <v>940</v>
      </c>
      <c r="I162" s="152">
        <f t="shared" si="10"/>
        <v>1140</v>
      </c>
    </row>
    <row r="163" spans="1:9" s="27" customFormat="1" ht="15">
      <c r="A163" s="26" t="s">
        <v>367</v>
      </c>
      <c r="B163" s="37">
        <v>426914</v>
      </c>
      <c r="C163" s="72" t="s">
        <v>193</v>
      </c>
      <c r="D163" s="46">
        <v>0</v>
      </c>
      <c r="E163" s="50">
        <v>0</v>
      </c>
      <c r="F163" s="50">
        <v>0</v>
      </c>
      <c r="G163" s="50">
        <v>0</v>
      </c>
      <c r="H163" s="50">
        <v>72</v>
      </c>
      <c r="I163" s="152">
        <f t="shared" si="10"/>
        <v>72</v>
      </c>
    </row>
    <row r="164" spans="1:9" s="27" customFormat="1" ht="15">
      <c r="A164" s="26" t="s">
        <v>368</v>
      </c>
      <c r="B164" s="37">
        <v>426915</v>
      </c>
      <c r="C164" s="72" t="s">
        <v>194</v>
      </c>
      <c r="D164" s="46">
        <v>400</v>
      </c>
      <c r="E164" s="50">
        <v>0</v>
      </c>
      <c r="F164" s="50">
        <v>400</v>
      </c>
      <c r="G164" s="50">
        <v>0</v>
      </c>
      <c r="H164" s="50">
        <v>40</v>
      </c>
      <c r="I164" s="152">
        <f t="shared" si="10"/>
        <v>840</v>
      </c>
    </row>
    <row r="165" spans="1:9" s="23" customFormat="1" ht="26.25">
      <c r="A165" s="26" t="s">
        <v>369</v>
      </c>
      <c r="B165" s="37">
        <v>426919</v>
      </c>
      <c r="C165" s="72" t="s">
        <v>195</v>
      </c>
      <c r="D165" s="46">
        <v>300</v>
      </c>
      <c r="E165" s="50">
        <v>0</v>
      </c>
      <c r="F165" s="46">
        <v>500</v>
      </c>
      <c r="G165" s="50">
        <v>0</v>
      </c>
      <c r="H165" s="50">
        <v>880</v>
      </c>
      <c r="I165" s="152">
        <f t="shared" si="10"/>
        <v>1680</v>
      </c>
    </row>
    <row r="166" spans="1:9" s="23" customFormat="1" ht="15">
      <c r="A166" s="25" t="s">
        <v>370</v>
      </c>
      <c r="B166" s="38">
        <v>44</v>
      </c>
      <c r="C166" s="47" t="s">
        <v>390</v>
      </c>
      <c r="D166" s="45">
        <f>D167</f>
        <v>0</v>
      </c>
      <c r="E166" s="45">
        <f>E167</f>
        <v>0</v>
      </c>
      <c r="F166" s="45">
        <f>F167</f>
        <v>0</v>
      </c>
      <c r="G166" s="45">
        <f>G167</f>
        <v>0</v>
      </c>
      <c r="H166" s="51">
        <f>H167</f>
        <v>200</v>
      </c>
      <c r="I166" s="151">
        <f>SUM(D166:H166)</f>
        <v>200</v>
      </c>
    </row>
    <row r="167" spans="1:9" s="27" customFormat="1" ht="15">
      <c r="A167" s="25" t="s">
        <v>371</v>
      </c>
      <c r="B167" s="38">
        <v>444</v>
      </c>
      <c r="C167" s="47" t="s">
        <v>196</v>
      </c>
      <c r="D167" s="45">
        <f aca="true" t="shared" si="11" ref="D167:I167">D168+D169</f>
        <v>0</v>
      </c>
      <c r="E167" s="45">
        <f t="shared" si="11"/>
        <v>0</v>
      </c>
      <c r="F167" s="45">
        <f t="shared" si="11"/>
        <v>0</v>
      </c>
      <c r="G167" s="45">
        <f t="shared" si="11"/>
        <v>0</v>
      </c>
      <c r="H167" s="51">
        <f t="shared" si="11"/>
        <v>200</v>
      </c>
      <c r="I167" s="73">
        <f t="shared" si="11"/>
        <v>200</v>
      </c>
    </row>
    <row r="168" spans="1:9" s="27" customFormat="1" ht="15">
      <c r="A168" s="26" t="s">
        <v>372</v>
      </c>
      <c r="B168" s="37">
        <v>444111</v>
      </c>
      <c r="C168" s="48" t="s">
        <v>197</v>
      </c>
      <c r="D168" s="46"/>
      <c r="E168" s="46"/>
      <c r="F168" s="46"/>
      <c r="G168" s="46"/>
      <c r="H168" s="77">
        <v>50</v>
      </c>
      <c r="I168" s="152">
        <f>D168+E168+F168+G168+H168</f>
        <v>50</v>
      </c>
    </row>
    <row r="169" spans="1:9" s="27" customFormat="1" ht="15">
      <c r="A169" s="26" t="s">
        <v>373</v>
      </c>
      <c r="B169" s="37">
        <v>444211</v>
      </c>
      <c r="C169" s="48" t="s">
        <v>198</v>
      </c>
      <c r="D169" s="46"/>
      <c r="E169" s="46"/>
      <c r="F169" s="46"/>
      <c r="G169" s="46"/>
      <c r="H169" s="77">
        <v>150</v>
      </c>
      <c r="I169" s="152">
        <f>D169+E169+F169+G169+H169</f>
        <v>150</v>
      </c>
    </row>
    <row r="170" spans="1:9" s="27" customFormat="1" ht="15">
      <c r="A170" s="25" t="s">
        <v>374</v>
      </c>
      <c r="B170" s="38">
        <v>46</v>
      </c>
      <c r="C170" s="47" t="s">
        <v>480</v>
      </c>
      <c r="D170" s="45">
        <v>0</v>
      </c>
      <c r="E170" s="45">
        <f>E171</f>
        <v>0</v>
      </c>
      <c r="F170" s="45">
        <f>F171</f>
        <v>0</v>
      </c>
      <c r="G170" s="45">
        <f>G171</f>
        <v>0</v>
      </c>
      <c r="H170" s="154">
        <f>H171</f>
        <v>3000</v>
      </c>
      <c r="I170" s="151">
        <f>I171</f>
        <v>3000</v>
      </c>
    </row>
    <row r="171" spans="1:9" s="27" customFormat="1" ht="15">
      <c r="A171" s="25" t="s">
        <v>375</v>
      </c>
      <c r="B171" s="38">
        <v>465</v>
      </c>
      <c r="C171" s="47" t="s">
        <v>410</v>
      </c>
      <c r="D171" s="45">
        <v>0</v>
      </c>
      <c r="E171" s="45">
        <f>E172+E173</f>
        <v>0</v>
      </c>
      <c r="F171" s="45">
        <f>F172+F173</f>
        <v>0</v>
      </c>
      <c r="G171" s="45">
        <f>G172+G173</f>
        <v>0</v>
      </c>
      <c r="H171" s="154">
        <f>H172</f>
        <v>3000</v>
      </c>
      <c r="I171" s="151">
        <f>I172</f>
        <v>3000</v>
      </c>
    </row>
    <row r="172" spans="1:9" s="23" customFormat="1" ht="15">
      <c r="A172" s="26" t="s">
        <v>420</v>
      </c>
      <c r="B172" s="37">
        <v>465112</v>
      </c>
      <c r="C172" s="48" t="s">
        <v>411</v>
      </c>
      <c r="D172" s="46">
        <v>0</v>
      </c>
      <c r="E172" s="46"/>
      <c r="F172" s="46"/>
      <c r="G172" s="46"/>
      <c r="H172" s="77">
        <v>3000</v>
      </c>
      <c r="I172" s="152">
        <f>D172+E172+F172+G172+H172</f>
        <v>3000</v>
      </c>
    </row>
    <row r="173" spans="1:9" s="23" customFormat="1" ht="15">
      <c r="A173" s="25" t="s">
        <v>421</v>
      </c>
      <c r="B173" s="38">
        <v>48</v>
      </c>
      <c r="C173" s="47" t="s">
        <v>481</v>
      </c>
      <c r="D173" s="45">
        <f>D174+D181</f>
        <v>0</v>
      </c>
      <c r="E173" s="45">
        <f>E174+E181</f>
        <v>0</v>
      </c>
      <c r="F173" s="45">
        <f>F174+F181</f>
        <v>0</v>
      </c>
      <c r="G173" s="51">
        <f>G174+G181</f>
        <v>0</v>
      </c>
      <c r="H173" s="51">
        <f>H174+H181</f>
        <v>1900</v>
      </c>
      <c r="I173" s="151">
        <f>SUM(D173:H173)</f>
        <v>1900</v>
      </c>
    </row>
    <row r="174" spans="1:9" s="27" customFormat="1" ht="15">
      <c r="A174" s="25" t="s">
        <v>422</v>
      </c>
      <c r="B174" s="38">
        <v>482</v>
      </c>
      <c r="C174" s="47" t="s">
        <v>415</v>
      </c>
      <c r="D174" s="45">
        <f aca="true" t="shared" si="12" ref="D174:I174">D175+D176+D177+D178+D179+D180</f>
        <v>0</v>
      </c>
      <c r="E174" s="45">
        <f t="shared" si="12"/>
        <v>0</v>
      </c>
      <c r="F174" s="45">
        <f t="shared" si="12"/>
        <v>0</v>
      </c>
      <c r="G174" s="45">
        <f t="shared" si="12"/>
        <v>0</v>
      </c>
      <c r="H174" s="51">
        <f t="shared" si="12"/>
        <v>1800</v>
      </c>
      <c r="I174" s="73">
        <f t="shared" si="12"/>
        <v>1800</v>
      </c>
    </row>
    <row r="175" spans="1:9" s="27" customFormat="1" ht="15">
      <c r="A175" s="26" t="s">
        <v>423</v>
      </c>
      <c r="B175" s="37">
        <v>482141</v>
      </c>
      <c r="C175" s="48" t="s">
        <v>199</v>
      </c>
      <c r="D175" s="46">
        <v>0</v>
      </c>
      <c r="E175" s="46">
        <v>0</v>
      </c>
      <c r="F175" s="46">
        <v>0</v>
      </c>
      <c r="G175" s="50">
        <v>0</v>
      </c>
      <c r="H175" s="77">
        <v>100</v>
      </c>
      <c r="I175" s="152">
        <f aca="true" t="shared" si="13" ref="I175:I180">D175+E175+F175+G175+H175</f>
        <v>100</v>
      </c>
    </row>
    <row r="176" spans="1:9" s="27" customFormat="1" ht="15">
      <c r="A176" s="26" t="s">
        <v>424</v>
      </c>
      <c r="B176" s="37">
        <v>482211</v>
      </c>
      <c r="C176" s="48" t="s">
        <v>200</v>
      </c>
      <c r="D176" s="46">
        <v>0</v>
      </c>
      <c r="E176" s="46">
        <v>0</v>
      </c>
      <c r="F176" s="46">
        <v>0</v>
      </c>
      <c r="G176" s="50">
        <v>0</v>
      </c>
      <c r="H176" s="77">
        <v>450</v>
      </c>
      <c r="I176" s="152">
        <f t="shared" si="13"/>
        <v>450</v>
      </c>
    </row>
    <row r="177" spans="1:9" s="27" customFormat="1" ht="15">
      <c r="A177" s="26" t="s">
        <v>425</v>
      </c>
      <c r="B177" s="37">
        <v>482241</v>
      </c>
      <c r="C177" s="48" t="s">
        <v>201</v>
      </c>
      <c r="D177" s="46">
        <v>0</v>
      </c>
      <c r="E177" s="46">
        <v>0</v>
      </c>
      <c r="F177" s="46">
        <v>0</v>
      </c>
      <c r="G177" s="50">
        <v>0</v>
      </c>
      <c r="H177" s="77">
        <v>100</v>
      </c>
      <c r="I177" s="152">
        <f t="shared" si="13"/>
        <v>100</v>
      </c>
    </row>
    <row r="178" spans="1:9" s="27" customFormat="1" ht="15">
      <c r="A178" s="26" t="s">
        <v>426</v>
      </c>
      <c r="B178" s="37">
        <v>482251</v>
      </c>
      <c r="C178" s="48" t="s">
        <v>202</v>
      </c>
      <c r="D178" s="46">
        <v>0</v>
      </c>
      <c r="E178" s="46">
        <v>0</v>
      </c>
      <c r="F178" s="46">
        <v>0</v>
      </c>
      <c r="G178" s="50">
        <v>0</v>
      </c>
      <c r="H178" s="77">
        <v>800</v>
      </c>
      <c r="I178" s="152">
        <f t="shared" si="13"/>
        <v>800</v>
      </c>
    </row>
    <row r="179" spans="1:9" s="27" customFormat="1" ht="15">
      <c r="A179" s="26" t="s">
        <v>427</v>
      </c>
      <c r="B179" s="37">
        <v>482294</v>
      </c>
      <c r="C179" s="48" t="s">
        <v>203</v>
      </c>
      <c r="D179" s="46">
        <v>0</v>
      </c>
      <c r="E179" s="46">
        <v>0</v>
      </c>
      <c r="F179" s="46">
        <v>0</v>
      </c>
      <c r="G179" s="50">
        <v>0</v>
      </c>
      <c r="H179" s="77">
        <v>300</v>
      </c>
      <c r="I179" s="152">
        <f t="shared" si="13"/>
        <v>300</v>
      </c>
    </row>
    <row r="180" spans="1:9" s="23" customFormat="1" ht="15">
      <c r="A180" s="26" t="s">
        <v>428</v>
      </c>
      <c r="B180" s="37">
        <v>482341</v>
      </c>
      <c r="C180" s="48" t="s">
        <v>204</v>
      </c>
      <c r="D180" s="46">
        <v>0</v>
      </c>
      <c r="E180" s="46">
        <v>0</v>
      </c>
      <c r="F180" s="46">
        <v>0</v>
      </c>
      <c r="G180" s="50">
        <v>0</v>
      </c>
      <c r="H180" s="77">
        <v>50</v>
      </c>
      <c r="I180" s="152">
        <f t="shared" si="13"/>
        <v>50</v>
      </c>
    </row>
    <row r="181" spans="1:9" s="27" customFormat="1" ht="15">
      <c r="A181" s="25" t="s">
        <v>429</v>
      </c>
      <c r="B181" s="38">
        <v>483</v>
      </c>
      <c r="C181" s="78" t="s">
        <v>205</v>
      </c>
      <c r="D181" s="45">
        <f aca="true" t="shared" si="14" ref="D181:I181">D182+D183</f>
        <v>0</v>
      </c>
      <c r="E181" s="45">
        <f t="shared" si="14"/>
        <v>0</v>
      </c>
      <c r="F181" s="45">
        <f t="shared" si="14"/>
        <v>0</v>
      </c>
      <c r="G181" s="45">
        <f t="shared" si="14"/>
        <v>0</v>
      </c>
      <c r="H181" s="51">
        <f t="shared" si="14"/>
        <v>100</v>
      </c>
      <c r="I181" s="73">
        <f t="shared" si="14"/>
        <v>100</v>
      </c>
    </row>
    <row r="182" spans="1:9" s="27" customFormat="1" ht="15">
      <c r="A182" s="26" t="s">
        <v>430</v>
      </c>
      <c r="B182" s="37">
        <v>483111</v>
      </c>
      <c r="C182" s="48" t="s">
        <v>206</v>
      </c>
      <c r="D182" s="46">
        <v>0</v>
      </c>
      <c r="E182" s="46">
        <v>0</v>
      </c>
      <c r="F182" s="46">
        <v>0</v>
      </c>
      <c r="G182" s="50">
        <v>0</v>
      </c>
      <c r="H182" s="77">
        <v>100</v>
      </c>
      <c r="I182" s="152">
        <f>D182+E182+F182+G182+H182</f>
        <v>100</v>
      </c>
    </row>
    <row r="183" spans="1:9" s="27" customFormat="1" ht="15.75" thickBot="1">
      <c r="A183" s="26" t="s">
        <v>431</v>
      </c>
      <c r="B183" s="37">
        <v>483112</v>
      </c>
      <c r="C183" s="48" t="s">
        <v>207</v>
      </c>
      <c r="D183" s="46">
        <v>0</v>
      </c>
      <c r="E183" s="46">
        <v>0</v>
      </c>
      <c r="F183" s="46">
        <v>0</v>
      </c>
      <c r="G183" s="50">
        <v>0</v>
      </c>
      <c r="H183" s="77">
        <v>0</v>
      </c>
      <c r="I183" s="152">
        <f>D183+E183+F183+G183+H183</f>
        <v>0</v>
      </c>
    </row>
    <row r="184" spans="1:9" s="23" customFormat="1" ht="15.75" thickBot="1">
      <c r="A184" s="62" t="s">
        <v>35</v>
      </c>
      <c r="B184" s="63">
        <v>5</v>
      </c>
      <c r="C184" s="64" t="s">
        <v>387</v>
      </c>
      <c r="D184" s="65">
        <f aca="true" t="shared" si="15" ref="D184:I184">D185</f>
        <v>4200</v>
      </c>
      <c r="E184" s="65">
        <f t="shared" si="15"/>
        <v>0</v>
      </c>
      <c r="F184" s="65">
        <f t="shared" si="15"/>
        <v>0</v>
      </c>
      <c r="G184" s="79">
        <f t="shared" si="15"/>
        <v>0</v>
      </c>
      <c r="H184" s="79">
        <f t="shared" si="15"/>
        <v>7512</v>
      </c>
      <c r="I184" s="148">
        <f t="shared" si="15"/>
        <v>11712</v>
      </c>
    </row>
    <row r="185" spans="1:9" s="23" customFormat="1" ht="15">
      <c r="A185" s="80" t="s">
        <v>36</v>
      </c>
      <c r="B185" s="81">
        <v>51</v>
      </c>
      <c r="C185" s="82" t="s">
        <v>388</v>
      </c>
      <c r="D185" s="83">
        <f aca="true" t="shared" si="16" ref="D185:I185">D186</f>
        <v>4200</v>
      </c>
      <c r="E185" s="83">
        <f t="shared" si="16"/>
        <v>0</v>
      </c>
      <c r="F185" s="83">
        <f t="shared" si="16"/>
        <v>0</v>
      </c>
      <c r="G185" s="84">
        <f t="shared" si="16"/>
        <v>0</v>
      </c>
      <c r="H185" s="84">
        <f t="shared" si="16"/>
        <v>7512</v>
      </c>
      <c r="I185" s="155">
        <f t="shared" si="16"/>
        <v>11712</v>
      </c>
    </row>
    <row r="186" spans="1:9" s="23" customFormat="1" ht="15">
      <c r="A186" s="25" t="s">
        <v>37</v>
      </c>
      <c r="B186" s="38">
        <v>512</v>
      </c>
      <c r="C186" s="47" t="s">
        <v>208</v>
      </c>
      <c r="D186" s="45">
        <f aca="true" t="shared" si="17" ref="D186:I186">D187+D188+D189+D190+D191+D192+D193+D194+D195+D196+D197+D198+D199</f>
        <v>4200</v>
      </c>
      <c r="E186" s="45">
        <f t="shared" si="17"/>
        <v>0</v>
      </c>
      <c r="F186" s="45">
        <f t="shared" si="17"/>
        <v>0</v>
      </c>
      <c r="G186" s="45">
        <f t="shared" si="17"/>
        <v>0</v>
      </c>
      <c r="H186" s="51">
        <f t="shared" si="17"/>
        <v>7512</v>
      </c>
      <c r="I186" s="73">
        <f t="shared" si="17"/>
        <v>11712</v>
      </c>
    </row>
    <row r="187" spans="1:9" s="23" customFormat="1" ht="15">
      <c r="A187" s="26" t="s">
        <v>376</v>
      </c>
      <c r="B187" s="37">
        <v>512211</v>
      </c>
      <c r="C187" s="48" t="s">
        <v>209</v>
      </c>
      <c r="D187" s="46">
        <v>0</v>
      </c>
      <c r="E187" s="46">
        <v>0</v>
      </c>
      <c r="F187" s="46">
        <v>0</v>
      </c>
      <c r="G187" s="50">
        <v>0</v>
      </c>
      <c r="H187" s="52">
        <v>1140</v>
      </c>
      <c r="I187" s="152">
        <f>D187+E187+F187+G187+H187</f>
        <v>1140</v>
      </c>
    </row>
    <row r="188" spans="1:9" s="23" customFormat="1" ht="15">
      <c r="A188" s="26" t="s">
        <v>377</v>
      </c>
      <c r="B188" s="37">
        <v>512212</v>
      </c>
      <c r="C188" s="48" t="s">
        <v>210</v>
      </c>
      <c r="D188" s="46">
        <v>0</v>
      </c>
      <c r="E188" s="46">
        <v>0</v>
      </c>
      <c r="F188" s="46">
        <v>0</v>
      </c>
      <c r="G188" s="50">
        <v>0</v>
      </c>
      <c r="H188" s="52">
        <v>840</v>
      </c>
      <c r="I188" s="152">
        <f aca="true" t="shared" si="18" ref="I188:I199">D188+E188+F188+G188+H188</f>
        <v>840</v>
      </c>
    </row>
    <row r="189" spans="1:9" s="23" customFormat="1" ht="15">
      <c r="A189" s="26" t="s">
        <v>378</v>
      </c>
      <c r="B189" s="37">
        <v>512221</v>
      </c>
      <c r="C189" s="48" t="s">
        <v>211</v>
      </c>
      <c r="D189" s="46">
        <v>3600</v>
      </c>
      <c r="E189" s="46">
        <v>0</v>
      </c>
      <c r="F189" s="46">
        <v>0</v>
      </c>
      <c r="G189" s="50">
        <v>0</v>
      </c>
      <c r="H189" s="52">
        <v>0</v>
      </c>
      <c r="I189" s="152">
        <f t="shared" si="18"/>
        <v>3600</v>
      </c>
    </row>
    <row r="190" spans="1:9" s="27" customFormat="1" ht="15">
      <c r="A190" s="26" t="s">
        <v>432</v>
      </c>
      <c r="B190" s="37">
        <v>512222</v>
      </c>
      <c r="C190" s="48" t="s">
        <v>212</v>
      </c>
      <c r="D190" s="46">
        <v>0</v>
      </c>
      <c r="E190" s="46">
        <v>0</v>
      </c>
      <c r="F190" s="46">
        <v>0</v>
      </c>
      <c r="G190" s="50">
        <v>0</v>
      </c>
      <c r="H190" s="52">
        <v>960</v>
      </c>
      <c r="I190" s="152">
        <f t="shared" si="18"/>
        <v>960</v>
      </c>
    </row>
    <row r="191" spans="1:9" s="27" customFormat="1" ht="25.5">
      <c r="A191" s="26" t="s">
        <v>379</v>
      </c>
      <c r="B191" s="37">
        <v>512231</v>
      </c>
      <c r="C191" s="48" t="s">
        <v>213</v>
      </c>
      <c r="D191" s="46">
        <v>0</v>
      </c>
      <c r="E191" s="46">
        <v>0</v>
      </c>
      <c r="F191" s="46">
        <v>0</v>
      </c>
      <c r="G191" s="50">
        <v>0</v>
      </c>
      <c r="H191" s="52">
        <v>96</v>
      </c>
      <c r="I191" s="152">
        <f t="shared" si="18"/>
        <v>96</v>
      </c>
    </row>
    <row r="192" spans="1:9" s="27" customFormat="1" ht="15">
      <c r="A192" s="26" t="s">
        <v>380</v>
      </c>
      <c r="B192" s="37">
        <v>512232</v>
      </c>
      <c r="C192" s="48" t="s">
        <v>214</v>
      </c>
      <c r="D192" s="46">
        <v>0</v>
      </c>
      <c r="E192" s="46">
        <v>0</v>
      </c>
      <c r="F192" s="46">
        <v>0</v>
      </c>
      <c r="G192" s="50">
        <v>0</v>
      </c>
      <c r="H192" s="52">
        <v>60</v>
      </c>
      <c r="I192" s="152">
        <f t="shared" si="18"/>
        <v>60</v>
      </c>
    </row>
    <row r="193" spans="1:9" s="27" customFormat="1" ht="15">
      <c r="A193" s="26" t="s">
        <v>409</v>
      </c>
      <c r="B193" s="37">
        <v>512251</v>
      </c>
      <c r="C193" s="48" t="s">
        <v>215</v>
      </c>
      <c r="D193" s="46">
        <v>0</v>
      </c>
      <c r="E193" s="46">
        <v>0</v>
      </c>
      <c r="F193" s="46">
        <v>0</v>
      </c>
      <c r="G193" s="50">
        <v>0</v>
      </c>
      <c r="H193" s="52">
        <v>1188</v>
      </c>
      <c r="I193" s="152">
        <f t="shared" si="18"/>
        <v>1188</v>
      </c>
    </row>
    <row r="194" spans="1:9" s="27" customFormat="1" ht="15">
      <c r="A194" s="26" t="s">
        <v>381</v>
      </c>
      <c r="B194" s="37">
        <v>5122511</v>
      </c>
      <c r="C194" s="72" t="s">
        <v>216</v>
      </c>
      <c r="D194" s="46">
        <v>0</v>
      </c>
      <c r="E194" s="46">
        <v>0</v>
      </c>
      <c r="F194" s="46">
        <v>0</v>
      </c>
      <c r="G194" s="50">
        <v>0</v>
      </c>
      <c r="H194" s="52">
        <v>1188</v>
      </c>
      <c r="I194" s="152">
        <f t="shared" si="18"/>
        <v>1188</v>
      </c>
    </row>
    <row r="195" spans="1:9" s="27" customFormat="1" ht="15">
      <c r="A195" s="26" t="s">
        <v>382</v>
      </c>
      <c r="B195" s="37">
        <v>512411</v>
      </c>
      <c r="C195" s="72" t="s">
        <v>217</v>
      </c>
      <c r="D195" s="46">
        <v>0</v>
      </c>
      <c r="E195" s="46">
        <v>0</v>
      </c>
      <c r="F195" s="46">
        <v>0</v>
      </c>
      <c r="G195" s="50">
        <v>0</v>
      </c>
      <c r="H195" s="52">
        <v>480</v>
      </c>
      <c r="I195" s="152">
        <f t="shared" si="18"/>
        <v>480</v>
      </c>
    </row>
    <row r="196" spans="1:9" s="27" customFormat="1" ht="15">
      <c r="A196" s="26" t="s">
        <v>383</v>
      </c>
      <c r="B196" s="37">
        <v>512511</v>
      </c>
      <c r="C196" s="48" t="s">
        <v>218</v>
      </c>
      <c r="D196" s="46">
        <v>0</v>
      </c>
      <c r="E196" s="46">
        <v>0</v>
      </c>
      <c r="F196" s="46">
        <v>0</v>
      </c>
      <c r="G196" s="50">
        <v>0</v>
      </c>
      <c r="H196" s="52">
        <v>0</v>
      </c>
      <c r="I196" s="152">
        <f t="shared" si="18"/>
        <v>0</v>
      </c>
    </row>
    <row r="197" spans="1:9" s="27" customFormat="1" ht="15">
      <c r="A197" s="26" t="s">
        <v>384</v>
      </c>
      <c r="B197" s="37">
        <v>512521</v>
      </c>
      <c r="C197" s="48" t="s">
        <v>219</v>
      </c>
      <c r="D197" s="46"/>
      <c r="E197" s="46">
        <v>0</v>
      </c>
      <c r="F197" s="46">
        <v>0</v>
      </c>
      <c r="G197" s="46">
        <v>0</v>
      </c>
      <c r="H197" s="52">
        <v>960</v>
      </c>
      <c r="I197" s="152">
        <f t="shared" si="18"/>
        <v>960</v>
      </c>
    </row>
    <row r="198" spans="1:9" s="27" customFormat="1" ht="15">
      <c r="A198" s="26" t="s">
        <v>385</v>
      </c>
      <c r="B198" s="37">
        <v>512531</v>
      </c>
      <c r="C198" s="72" t="s">
        <v>220</v>
      </c>
      <c r="D198" s="46">
        <v>300</v>
      </c>
      <c r="E198" s="46">
        <v>0</v>
      </c>
      <c r="F198" s="46">
        <v>0</v>
      </c>
      <c r="G198" s="46">
        <v>0</v>
      </c>
      <c r="H198" s="52">
        <v>300</v>
      </c>
      <c r="I198" s="152">
        <f t="shared" si="18"/>
        <v>600</v>
      </c>
    </row>
    <row r="199" spans="1:9" s="27" customFormat="1" ht="15.75" thickBot="1">
      <c r="A199" s="26" t="s">
        <v>386</v>
      </c>
      <c r="B199" s="37">
        <v>512811</v>
      </c>
      <c r="C199" s="72" t="s">
        <v>221</v>
      </c>
      <c r="D199" s="46">
        <v>300</v>
      </c>
      <c r="E199" s="46">
        <v>0</v>
      </c>
      <c r="F199" s="46">
        <v>0</v>
      </c>
      <c r="G199" s="46">
        <v>0</v>
      </c>
      <c r="H199" s="52">
        <v>300</v>
      </c>
      <c r="I199" s="152">
        <f t="shared" si="18"/>
        <v>600</v>
      </c>
    </row>
    <row r="200" spans="1:9" s="27" customFormat="1" ht="15.75" thickBot="1">
      <c r="A200" s="85"/>
      <c r="B200" s="86" t="s">
        <v>433</v>
      </c>
      <c r="C200" s="87" t="s">
        <v>434</v>
      </c>
      <c r="D200" s="65">
        <f>D9+D184</f>
        <v>439592</v>
      </c>
      <c r="E200" s="65">
        <f>E9+E184</f>
        <v>0</v>
      </c>
      <c r="F200" s="65">
        <f>F9+F184</f>
        <v>2936343</v>
      </c>
      <c r="G200" s="65">
        <f>G9+G184</f>
        <v>44000</v>
      </c>
      <c r="H200" s="79">
        <f>H9+H184</f>
        <v>397601</v>
      </c>
      <c r="I200" s="156">
        <f>D200+F200+G200+H200</f>
        <v>3817536</v>
      </c>
    </row>
    <row r="201" spans="1:13" s="23" customFormat="1" ht="26.25" thickBot="1">
      <c r="A201" s="85"/>
      <c r="B201" s="86"/>
      <c r="C201" s="134" t="s">
        <v>490</v>
      </c>
      <c r="D201" s="135">
        <f>SUM(D200:D200)</f>
        <v>439592</v>
      </c>
      <c r="E201" s="65">
        <f>SUM(E200:E200)</f>
        <v>0</v>
      </c>
      <c r="F201" s="65">
        <f>F9+F184</f>
        <v>2936343</v>
      </c>
      <c r="G201" s="65">
        <f>SUM(G200:G200)</f>
        <v>44000</v>
      </c>
      <c r="H201" s="79">
        <f>H9+H184</f>
        <v>397601</v>
      </c>
      <c r="I201" s="156">
        <f>I9+I184</f>
        <v>3817536</v>
      </c>
      <c r="L201" s="169" t="s">
        <v>495</v>
      </c>
      <c r="M201" s="169"/>
    </row>
    <row r="202" spans="1:13" s="23" customFormat="1" ht="9" customHeight="1">
      <c r="A202" s="137"/>
      <c r="B202" s="138"/>
      <c r="C202" s="139"/>
      <c r="D202" s="140"/>
      <c r="E202" s="140"/>
      <c r="F202" s="140"/>
      <c r="G202" s="140"/>
      <c r="H202" s="157"/>
      <c r="I202" s="157"/>
      <c r="L202" s="169" t="s">
        <v>496</v>
      </c>
      <c r="M202" s="169"/>
    </row>
    <row r="203" spans="7:9" ht="13.5" customHeight="1">
      <c r="G203" s="170" t="s">
        <v>497</v>
      </c>
      <c r="H203" s="170"/>
      <c r="I203" s="170"/>
    </row>
    <row r="204" spans="7:9" ht="14.25" customHeight="1">
      <c r="G204" s="170" t="s">
        <v>498</v>
      </c>
      <c r="H204" s="170"/>
      <c r="I204" s="170"/>
    </row>
    <row r="205" ht="9" customHeight="1"/>
    <row r="206" spans="7:9" ht="15">
      <c r="G206" s="171" t="s">
        <v>501</v>
      </c>
      <c r="H206" s="171"/>
      <c r="I206" s="171"/>
    </row>
  </sheetData>
  <sheetProtection/>
  <mergeCells count="13">
    <mergeCell ref="C6:C7"/>
    <mergeCell ref="D6:I6"/>
    <mergeCell ref="A2:I2"/>
    <mergeCell ref="L201:M201"/>
    <mergeCell ref="L202:M202"/>
    <mergeCell ref="G203:I203"/>
    <mergeCell ref="G204:I204"/>
    <mergeCell ref="G206:I206"/>
    <mergeCell ref="A1:I1"/>
    <mergeCell ref="H4:I4"/>
    <mergeCell ref="B5:D5"/>
    <mergeCell ref="A6:A7"/>
    <mergeCell ref="B6:B7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2023-02-14T13:12:18Z</dcterms:modified>
  <cp:category/>
  <cp:version/>
  <cp:contentType/>
  <cp:contentStatus/>
</cp:coreProperties>
</file>